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87"/>
  </bookViews>
  <sheets>
    <sheet name="Титул" sheetId="33" r:id="rId1"/>
    <sheet name="28 а) Приложение 1" sheetId="45" r:id="rId2"/>
    <sheet name="Приложение №2" sheetId="40" r:id="rId3"/>
    <sheet name="28 б) reshenie_tarif_2022" sheetId="34" r:id="rId4"/>
    <sheet name="28 в) srednie_dannie_dlina_VL" sheetId="44" r:id="rId5"/>
    <sheet name="28 e) srednie_dannie_moshnost" sheetId="43" r:id="rId6"/>
    <sheet name="28 д) info_TP_2022" sheetId="38" r:id="rId7"/>
    <sheet name="28 е) info_zayavki_TP_2022" sheetId="39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'28 а) Приложение 1'!$B$2:$B$898</definedName>
    <definedName name="_xlnm.Print_Titles" localSheetId="1">'28 а) Приложение 1'!#REF!</definedName>
    <definedName name="Код_статуса" localSheetId="5">'[1]Статусы ТП'!$A$2:$A$12</definedName>
    <definedName name="Код_статуса" localSheetId="1">'[1]Статусы ТП'!$A$2:$A$12</definedName>
    <definedName name="Код_статуса" localSheetId="4">'[1]Статусы ТП'!$A$2:$A$12</definedName>
    <definedName name="Код_статуса">'[2]Статусы ТП'!$A$2:$A$12</definedName>
    <definedName name="_xlnm.Print_Area" localSheetId="1">'28 а) Приложение 1'!$A$1:$H$900</definedName>
    <definedName name="_xlnm.Print_Area" localSheetId="3">'28 б) reshenie_tarif_2022'!$A$1:$E$9</definedName>
    <definedName name="_xlnm.Print_Area" localSheetId="6">'28 д) info_TP_2022'!$A$1:$L$21</definedName>
    <definedName name="_xlnm.Print_Area" localSheetId="7">'28 е) info_zayavki_TP_2022'!$A$1:$I$21</definedName>
    <definedName name="_xlnm.Print_Area" localSheetId="2">'Приложение №2'!$A$1:$G$44</definedName>
    <definedName name="список">'[3]Реестр с КВЛ'!$AV$1:$AV$2</definedName>
  </definedNames>
  <calcPr calcId="162913" iterateDelta="9.999999999999998E-4"/>
</workbook>
</file>

<file path=xl/calcChain.xml><?xml version="1.0" encoding="utf-8"?>
<calcChain xmlns="http://schemas.openxmlformats.org/spreadsheetml/2006/main">
  <c r="F40" i="40" l="1"/>
  <c r="E40" i="40"/>
  <c r="D39" i="40"/>
  <c r="F38" i="40"/>
  <c r="F39" i="40" s="1"/>
  <c r="F41" i="40" s="1"/>
  <c r="E38" i="40"/>
  <c r="E39" i="40" s="1"/>
  <c r="D38" i="40"/>
  <c r="F28" i="40"/>
  <c r="E28" i="40"/>
  <c r="D27" i="40"/>
  <c r="F26" i="40"/>
  <c r="F27" i="40" s="1"/>
  <c r="F29" i="40" s="1"/>
  <c r="E26" i="40"/>
  <c r="E27" i="40" s="1"/>
  <c r="D26" i="40"/>
  <c r="F16" i="40"/>
  <c r="E16" i="40"/>
  <c r="D15" i="40"/>
  <c r="F14" i="40"/>
  <c r="F15" i="40" s="1"/>
  <c r="F17" i="40" s="1"/>
  <c r="E14" i="40"/>
  <c r="E15" i="40" s="1"/>
  <c r="D14" i="40"/>
  <c r="E29" i="40" l="1"/>
  <c r="G27" i="40"/>
  <c r="E17" i="40"/>
  <c r="G15" i="40"/>
  <c r="E41" i="40"/>
  <c r="G39" i="40"/>
  <c r="G14" i="40"/>
  <c r="G26" i="40"/>
  <c r="G38" i="40"/>
  <c r="G16" i="40" l="1"/>
  <c r="D16" i="40" s="1"/>
  <c r="G28" i="40"/>
  <c r="D28" i="40" s="1"/>
  <c r="G40" i="40"/>
  <c r="D40" i="40" s="1"/>
  <c r="G29" i="40" l="1"/>
  <c r="D29" i="40" s="1"/>
  <c r="G41" i="40"/>
  <c r="D41" i="40" s="1"/>
  <c r="G17" i="40"/>
  <c r="D17" i="40" s="1"/>
  <c r="H612" i="45" l="1"/>
  <c r="I686" i="45" l="1"/>
  <c r="I672" i="45"/>
  <c r="I673" i="45"/>
  <c r="I674" i="45"/>
  <c r="I675" i="45"/>
  <c r="I676" i="45"/>
  <c r="I677" i="45"/>
  <c r="I678" i="45"/>
  <c r="I679" i="45"/>
  <c r="I680" i="45"/>
  <c r="I681" i="45"/>
  <c r="I682" i="45"/>
  <c r="I683" i="45"/>
  <c r="I671" i="45"/>
  <c r="I690" i="45"/>
  <c r="I691" i="45"/>
  <c r="I692" i="45"/>
  <c r="I693" i="45"/>
  <c r="I694" i="45"/>
  <c r="I695" i="45"/>
  <c r="I696" i="45"/>
  <c r="I689" i="45"/>
  <c r="I698" i="45"/>
  <c r="I697" i="45"/>
  <c r="I662" i="45"/>
  <c r="I663" i="45"/>
  <c r="I665" i="45"/>
  <c r="I661" i="45"/>
  <c r="I277" i="45" l="1"/>
  <c r="I278" i="45"/>
  <c r="I279" i="45"/>
  <c r="I280" i="45"/>
  <c r="I281" i="45"/>
  <c r="I282" i="45"/>
  <c r="I283" i="45"/>
  <c r="I284" i="45"/>
  <c r="I285" i="45"/>
  <c r="I286" i="45"/>
  <c r="I287" i="45"/>
  <c r="I485" i="45"/>
  <c r="I486" i="45"/>
  <c r="I487" i="45"/>
  <c r="I488" i="45"/>
  <c r="I489" i="45"/>
  <c r="I490" i="45"/>
  <c r="I491" i="45"/>
  <c r="I492" i="45"/>
  <c r="I493" i="45"/>
  <c r="I577" i="45"/>
  <c r="I578" i="45"/>
  <c r="I579" i="45"/>
  <c r="I580" i="45"/>
  <c r="I581" i="45"/>
  <c r="I582" i="45"/>
  <c r="I583" i="45"/>
  <c r="I584" i="45"/>
  <c r="I585" i="45"/>
  <c r="I586" i="45"/>
  <c r="I587" i="45"/>
  <c r="I588" i="45"/>
  <c r="I589" i="45"/>
  <c r="I590" i="45"/>
  <c r="I591" i="45"/>
  <c r="I592" i="45"/>
  <c r="I593" i="45"/>
  <c r="I594" i="45"/>
  <c r="I595" i="45"/>
  <c r="I596" i="45"/>
  <c r="I597" i="45"/>
  <c r="I576" i="45"/>
  <c r="I561" i="45"/>
  <c r="I562" i="45"/>
  <c r="I563" i="45"/>
  <c r="I564" i="45"/>
  <c r="I565" i="45"/>
  <c r="I566" i="45"/>
  <c r="I567" i="45"/>
  <c r="I568" i="45"/>
  <c r="I569" i="45"/>
  <c r="I570" i="45"/>
  <c r="I571" i="45"/>
  <c r="I572" i="45"/>
  <c r="I573" i="45"/>
  <c r="I574" i="45"/>
  <c r="I575" i="45"/>
  <c r="I552" i="45"/>
  <c r="I553" i="45"/>
  <c r="I554" i="45"/>
  <c r="I555" i="45"/>
  <c r="I556" i="45"/>
  <c r="I557" i="45"/>
  <c r="I558" i="45"/>
  <c r="I559" i="45"/>
  <c r="I560" i="45"/>
  <c r="I551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51" i="45"/>
  <c r="I52" i="45"/>
  <c r="I53" i="45"/>
  <c r="I54" i="45"/>
  <c r="I55" i="45"/>
  <c r="I56" i="45"/>
  <c r="I57" i="45"/>
  <c r="I58" i="45"/>
  <c r="I59" i="45"/>
  <c r="I60" i="45"/>
  <c r="I61" i="45"/>
  <c r="I62" i="45"/>
  <c r="I63" i="45"/>
  <c r="I64" i="45"/>
  <c r="I65" i="45"/>
  <c r="I66" i="45"/>
  <c r="I67" i="45"/>
  <c r="I68" i="45"/>
  <c r="I69" i="45"/>
  <c r="I70" i="45"/>
  <c r="I71" i="45"/>
  <c r="I72" i="45"/>
  <c r="I73" i="45"/>
  <c r="I74" i="45"/>
  <c r="I75" i="45"/>
  <c r="I76" i="45"/>
  <c r="I77" i="45"/>
  <c r="I78" i="45"/>
  <c r="I79" i="45"/>
  <c r="I80" i="45"/>
  <c r="I81" i="45"/>
  <c r="I82" i="45"/>
  <c r="I83" i="45"/>
  <c r="I84" i="45"/>
  <c r="I85" i="45"/>
  <c r="I86" i="45"/>
  <c r="I87" i="45"/>
  <c r="I88" i="45"/>
  <c r="I89" i="45"/>
  <c r="I90" i="45"/>
  <c r="I91" i="45"/>
  <c r="I92" i="45"/>
  <c r="I93" i="45"/>
  <c r="I94" i="45"/>
  <c r="I95" i="45"/>
  <c r="I96" i="45"/>
  <c r="I97" i="45"/>
  <c r="I98" i="45"/>
  <c r="I99" i="45"/>
  <c r="I100" i="45"/>
  <c r="I101" i="45"/>
  <c r="I102" i="45"/>
  <c r="I103" i="45"/>
  <c r="I104" i="45"/>
  <c r="I105" i="45"/>
  <c r="I106" i="45"/>
  <c r="I107" i="45"/>
  <c r="I108" i="45"/>
  <c r="I109" i="45"/>
  <c r="I110" i="45"/>
  <c r="I111" i="45"/>
  <c r="I112" i="45"/>
  <c r="I113" i="45"/>
  <c r="I114" i="45"/>
  <c r="I115" i="45"/>
  <c r="I116" i="45"/>
  <c r="I117" i="45"/>
  <c r="I118" i="45"/>
  <c r="I119" i="45"/>
  <c r="I120" i="45"/>
  <c r="I121" i="45"/>
  <c r="I122" i="45"/>
  <c r="I123" i="45"/>
  <c r="I124" i="45"/>
  <c r="I125" i="45"/>
  <c r="I126" i="45"/>
  <c r="I127" i="45"/>
  <c r="I128" i="45"/>
  <c r="I129" i="45"/>
  <c r="I130" i="45"/>
  <c r="I131" i="45"/>
  <c r="I132" i="45"/>
  <c r="I133" i="45"/>
  <c r="I134" i="45"/>
  <c r="I135" i="45"/>
  <c r="I136" i="45"/>
  <c r="I137" i="45"/>
  <c r="I138" i="45"/>
  <c r="I139" i="45"/>
  <c r="I140" i="45"/>
  <c r="I141" i="45"/>
  <c r="I142" i="45"/>
  <c r="I143" i="45"/>
  <c r="I144" i="45"/>
  <c r="I145" i="45"/>
  <c r="I146" i="45"/>
  <c r="I147" i="45"/>
  <c r="I148" i="45"/>
  <c r="I149" i="45"/>
  <c r="I150" i="45"/>
  <c r="I151" i="45"/>
  <c r="I152" i="45"/>
  <c r="I153" i="45"/>
  <c r="I154" i="45"/>
  <c r="I155" i="45"/>
  <c r="I156" i="45"/>
  <c r="I157" i="45"/>
  <c r="I158" i="45"/>
  <c r="I159" i="45"/>
  <c r="I160" i="45"/>
  <c r="I161" i="45"/>
  <c r="I162" i="45"/>
  <c r="I163" i="45"/>
  <c r="I164" i="45"/>
  <c r="I165" i="45"/>
  <c r="I166" i="45"/>
  <c r="I167" i="45"/>
  <c r="I168" i="45"/>
  <c r="I169" i="45"/>
  <c r="I170" i="45"/>
  <c r="I171" i="45"/>
  <c r="I172" i="45"/>
  <c r="I173" i="45"/>
  <c r="I174" i="45"/>
  <c r="I175" i="45"/>
  <c r="I176" i="45"/>
  <c r="I177" i="45"/>
  <c r="I178" i="45"/>
  <c r="I179" i="45"/>
  <c r="I180" i="45"/>
  <c r="I181" i="45"/>
  <c r="I182" i="45"/>
  <c r="I183" i="45"/>
  <c r="I184" i="45"/>
  <c r="I185" i="45"/>
  <c r="I186" i="45"/>
  <c r="I187" i="45"/>
  <c r="I188" i="45"/>
  <c r="I189" i="45"/>
  <c r="I190" i="45"/>
  <c r="I191" i="45"/>
  <c r="I192" i="45"/>
  <c r="I193" i="45"/>
  <c r="I194" i="45"/>
  <c r="I195" i="45"/>
  <c r="I196" i="45"/>
  <c r="I197" i="45"/>
  <c r="I198" i="45"/>
  <c r="I199" i="45"/>
  <c r="I200" i="45"/>
  <c r="I201" i="45"/>
  <c r="I202" i="45"/>
  <c r="I203" i="45"/>
  <c r="I204" i="45"/>
  <c r="I205" i="45"/>
  <c r="I206" i="45"/>
  <c r="I207" i="45"/>
  <c r="I208" i="45"/>
  <c r="I209" i="45"/>
  <c r="I210" i="45"/>
  <c r="I211" i="45"/>
  <c r="I212" i="45"/>
  <c r="I213" i="45"/>
  <c r="I214" i="45"/>
  <c r="I215" i="45"/>
  <c r="I216" i="45"/>
  <c r="I217" i="45"/>
  <c r="I218" i="45"/>
  <c r="I219" i="45"/>
  <c r="I220" i="45"/>
  <c r="I221" i="45"/>
  <c r="I222" i="45"/>
  <c r="I223" i="45"/>
  <c r="I224" i="45"/>
  <c r="I225" i="45"/>
  <c r="I226" i="45"/>
  <c r="I227" i="45"/>
  <c r="I228" i="45"/>
  <c r="I229" i="45"/>
  <c r="I230" i="45"/>
  <c r="I231" i="45"/>
  <c r="I232" i="45"/>
  <c r="I233" i="45"/>
  <c r="I234" i="45"/>
  <c r="I235" i="45"/>
  <c r="I236" i="45"/>
  <c r="I237" i="45"/>
  <c r="I238" i="45"/>
  <c r="I239" i="45"/>
  <c r="I240" i="45"/>
  <c r="I241" i="45"/>
  <c r="I242" i="45"/>
  <c r="I243" i="45"/>
  <c r="I244" i="45"/>
  <c r="I245" i="45"/>
  <c r="I246" i="45"/>
  <c r="I247" i="45"/>
  <c r="I248" i="45"/>
  <c r="I249" i="45"/>
  <c r="I250" i="45"/>
  <c r="I251" i="45"/>
  <c r="I252" i="45"/>
  <c r="I253" i="45"/>
  <c r="I254" i="45"/>
  <c r="I255" i="45"/>
  <c r="I256" i="45"/>
  <c r="I257" i="45"/>
  <c r="I258" i="45"/>
  <c r="I259" i="45"/>
  <c r="I260" i="45"/>
  <c r="I261" i="45"/>
  <c r="I262" i="45"/>
  <c r="I263" i="45"/>
  <c r="I264" i="45"/>
  <c r="I265" i="45"/>
  <c r="I266" i="45"/>
  <c r="I267" i="45"/>
  <c r="I268" i="45"/>
  <c r="I269" i="45"/>
  <c r="I270" i="45"/>
  <c r="I271" i="45"/>
  <c r="I272" i="45"/>
  <c r="I273" i="45"/>
  <c r="I274" i="45"/>
  <c r="I275" i="45"/>
  <c r="I276" i="45"/>
  <c r="I288" i="45"/>
  <c r="I289" i="45"/>
  <c r="I290" i="45"/>
  <c r="I291" i="45"/>
  <c r="I292" i="45"/>
  <c r="I293" i="45"/>
  <c r="I294" i="45"/>
  <c r="I295" i="45"/>
  <c r="I296" i="45"/>
  <c r="I297" i="45"/>
  <c r="I298" i="45"/>
  <c r="I299" i="45"/>
  <c r="I300" i="45"/>
  <c r="I301" i="45"/>
  <c r="I302" i="45"/>
  <c r="I303" i="45"/>
  <c r="I304" i="45"/>
  <c r="I305" i="45"/>
  <c r="I306" i="45"/>
  <c r="I307" i="45"/>
  <c r="I308" i="45"/>
  <c r="I309" i="45"/>
  <c r="I310" i="45"/>
  <c r="I311" i="45"/>
  <c r="I312" i="45"/>
  <c r="I313" i="45"/>
  <c r="I314" i="45"/>
  <c r="I315" i="45"/>
  <c r="I316" i="45"/>
  <c r="I317" i="45"/>
  <c r="I318" i="45"/>
  <c r="I319" i="45"/>
  <c r="I320" i="45"/>
  <c r="I321" i="45"/>
  <c r="I322" i="45"/>
  <c r="I323" i="45"/>
  <c r="I324" i="45"/>
  <c r="I325" i="45"/>
  <c r="I326" i="45"/>
  <c r="I327" i="45"/>
  <c r="I328" i="45"/>
  <c r="I329" i="45"/>
  <c r="I330" i="45"/>
  <c r="I331" i="45"/>
  <c r="I332" i="45"/>
  <c r="I333" i="45"/>
  <c r="I334" i="45"/>
  <c r="I335" i="45"/>
  <c r="I336" i="45"/>
  <c r="I337" i="45"/>
  <c r="I338" i="45"/>
  <c r="I339" i="45"/>
  <c r="I340" i="45"/>
  <c r="I341" i="45"/>
  <c r="I342" i="45"/>
  <c r="I343" i="45"/>
  <c r="I344" i="45"/>
  <c r="I345" i="45"/>
  <c r="I346" i="45"/>
  <c r="I347" i="45"/>
  <c r="I348" i="45"/>
  <c r="I349" i="45"/>
  <c r="I350" i="45"/>
  <c r="I351" i="45"/>
  <c r="I352" i="45"/>
  <c r="I353" i="45"/>
  <c r="I354" i="45"/>
  <c r="I355" i="45"/>
  <c r="I356" i="45"/>
  <c r="I357" i="45"/>
  <c r="I358" i="45"/>
  <c r="I359" i="45"/>
  <c r="I360" i="45"/>
  <c r="I361" i="45"/>
  <c r="I362" i="45"/>
  <c r="I363" i="45"/>
  <c r="I364" i="45"/>
  <c r="I365" i="45"/>
  <c r="I366" i="45"/>
  <c r="I367" i="45"/>
  <c r="I368" i="45"/>
  <c r="I369" i="45"/>
  <c r="I370" i="45"/>
  <c r="I371" i="45"/>
  <c r="I372" i="45"/>
  <c r="I373" i="45"/>
  <c r="I374" i="45"/>
  <c r="I375" i="45"/>
  <c r="I376" i="45"/>
  <c r="I377" i="45"/>
  <c r="I378" i="45"/>
  <c r="I379" i="45"/>
  <c r="I380" i="45"/>
  <c r="I381" i="45"/>
  <c r="I382" i="45"/>
  <c r="I383" i="45"/>
  <c r="I384" i="45"/>
  <c r="I385" i="45"/>
  <c r="I386" i="45"/>
  <c r="I387" i="45"/>
  <c r="I388" i="45"/>
  <c r="I389" i="45"/>
  <c r="I390" i="45"/>
  <c r="I391" i="45"/>
  <c r="I392" i="45"/>
  <c r="I393" i="45"/>
  <c r="I394" i="45"/>
  <c r="I395" i="45"/>
  <c r="I396" i="45"/>
  <c r="I397" i="45"/>
  <c r="I398" i="45"/>
  <c r="I399" i="45"/>
  <c r="I400" i="45"/>
  <c r="I401" i="45"/>
  <c r="I402" i="45"/>
  <c r="I403" i="45"/>
  <c r="I404" i="45"/>
  <c r="I405" i="45"/>
  <c r="I406" i="45"/>
  <c r="I407" i="45"/>
  <c r="I408" i="45"/>
  <c r="I409" i="45"/>
  <c r="I410" i="45"/>
  <c r="I411" i="45"/>
  <c r="I412" i="45"/>
  <c r="I413" i="45"/>
  <c r="I414" i="45"/>
  <c r="I415" i="45"/>
  <c r="I416" i="45"/>
  <c r="I417" i="45"/>
  <c r="I418" i="45"/>
  <c r="I419" i="45"/>
  <c r="I420" i="45"/>
  <c r="I421" i="45"/>
  <c r="I422" i="45"/>
  <c r="I423" i="45"/>
  <c r="I424" i="45"/>
  <c r="I425" i="45"/>
  <c r="I426" i="45"/>
  <c r="I427" i="45"/>
  <c r="I428" i="45"/>
  <c r="I429" i="45"/>
  <c r="I430" i="45"/>
  <c r="I431" i="45"/>
  <c r="I432" i="45"/>
  <c r="I433" i="45"/>
  <c r="I434" i="45"/>
  <c r="I435" i="45"/>
  <c r="I436" i="45"/>
  <c r="I437" i="45"/>
  <c r="I438" i="45"/>
  <c r="I439" i="45"/>
  <c r="I440" i="45"/>
  <c r="I441" i="45"/>
  <c r="I442" i="45"/>
  <c r="I443" i="45"/>
  <c r="I444" i="45"/>
  <c r="I445" i="45"/>
  <c r="I446" i="45"/>
  <c r="I447" i="45"/>
  <c r="I448" i="45"/>
  <c r="I449" i="45"/>
  <c r="I450" i="45"/>
  <c r="I451" i="45"/>
  <c r="I452" i="45"/>
  <c r="I453" i="45"/>
  <c r="I454" i="45"/>
  <c r="I455" i="45"/>
  <c r="I456" i="45"/>
  <c r="I457" i="45"/>
  <c r="I458" i="45"/>
  <c r="I459" i="45"/>
  <c r="I460" i="45"/>
  <c r="I461" i="45"/>
  <c r="I462" i="45"/>
  <c r="I463" i="45"/>
  <c r="I464" i="45"/>
  <c r="I465" i="45"/>
  <c r="I466" i="45"/>
  <c r="I467" i="45"/>
  <c r="I468" i="45"/>
  <c r="I469" i="45"/>
  <c r="I470" i="45"/>
  <c r="I471" i="45"/>
  <c r="I472" i="45"/>
  <c r="I473" i="45"/>
  <c r="I474" i="45"/>
  <c r="I475" i="45"/>
  <c r="I476" i="45"/>
  <c r="I477" i="45"/>
  <c r="I478" i="45"/>
  <c r="I479" i="45"/>
  <c r="I480" i="45"/>
  <c r="I481" i="45"/>
  <c r="I482" i="45"/>
  <c r="I483" i="45"/>
  <c r="I484" i="45"/>
  <c r="I494" i="45"/>
  <c r="I495" i="45"/>
  <c r="I496" i="45"/>
  <c r="I497" i="45"/>
  <c r="I498" i="45"/>
  <c r="I499" i="45"/>
  <c r="I500" i="45"/>
  <c r="I501" i="45"/>
  <c r="I502" i="45"/>
  <c r="I503" i="45"/>
  <c r="I504" i="45"/>
  <c r="I505" i="45"/>
  <c r="I506" i="45"/>
  <c r="I507" i="45"/>
  <c r="I508" i="45"/>
  <c r="I509" i="45"/>
  <c r="I510" i="45"/>
  <c r="I511" i="45"/>
  <c r="I512" i="45"/>
  <c r="I513" i="45"/>
  <c r="I514" i="45"/>
  <c r="I515" i="45"/>
  <c r="I516" i="45"/>
  <c r="I517" i="45"/>
  <c r="I518" i="45"/>
  <c r="I519" i="45"/>
  <c r="I520" i="45"/>
  <c r="I521" i="45"/>
  <c r="I522" i="45"/>
  <c r="I523" i="45"/>
  <c r="I524" i="45"/>
  <c r="I525" i="45"/>
  <c r="I526" i="45"/>
  <c r="I527" i="45"/>
  <c r="I528" i="45"/>
  <c r="I529" i="45"/>
  <c r="I530" i="45"/>
  <c r="I531" i="45"/>
  <c r="I532" i="45"/>
  <c r="I533" i="45"/>
  <c r="I534" i="45"/>
  <c r="I535" i="45"/>
  <c r="I536" i="45"/>
  <c r="I537" i="45"/>
  <c r="I538" i="45"/>
  <c r="I539" i="45"/>
  <c r="I540" i="45"/>
  <c r="I541" i="45"/>
  <c r="I542" i="45"/>
  <c r="I543" i="45"/>
  <c r="I544" i="45"/>
  <c r="I545" i="45"/>
  <c r="I546" i="45"/>
  <c r="I547" i="45"/>
  <c r="I548" i="45"/>
  <c r="I549" i="45"/>
  <c r="I25" i="45"/>
  <c r="F598" i="45" l="1"/>
  <c r="I598" i="45" s="1"/>
  <c r="F701" i="45"/>
  <c r="F668" i="45"/>
  <c r="I668" i="45" s="1"/>
  <c r="F667" i="45"/>
  <c r="I667" i="45" s="1"/>
  <c r="F666" i="45"/>
  <c r="I666" i="45" s="1"/>
  <c r="F664" i="45"/>
  <c r="I664" i="45" s="1"/>
  <c r="F629" i="45"/>
  <c r="F628" i="45"/>
  <c r="F611" i="45"/>
  <c r="D663" i="45" l="1"/>
  <c r="B6" i="34" l="1"/>
  <c r="B7" i="34" s="1"/>
  <c r="B8" i="34" s="1"/>
  <c r="B9" i="34" s="1"/>
</calcChain>
</file>

<file path=xl/sharedStrings.xml><?xml version="1.0" encoding="utf-8"?>
<sst xmlns="http://schemas.openxmlformats.org/spreadsheetml/2006/main" count="1856" uniqueCount="830">
  <si>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</si>
  <si>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</si>
  <si>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</si>
  <si>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</si>
  <si>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</si>
  <si>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</si>
  <si>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</si>
  <si>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</si>
  <si>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</si>
  <si>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</si>
  <si>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</si>
  <si>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</si>
  <si>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</si>
  <si>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</si>
  <si>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</si>
  <si>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</si>
  <si>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</si>
  <si>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</si>
  <si>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</si>
  <si>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</si>
  <si>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</si>
  <si>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</si>
  <si>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</si>
  <si>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</si>
  <si>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</si>
  <si>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</si>
  <si>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</si>
  <si>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</si>
  <si>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</si>
  <si>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</si>
  <si>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</si>
  <si>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</si>
  <si>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</si>
  <si>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</si>
  <si>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</si>
  <si>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</si>
  <si>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</si>
  <si>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</si>
  <si>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</si>
  <si>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в том числе льготная категория &lt;**&gt;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</si>
  <si>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</si>
  <si>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</si>
  <si>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</si>
  <si>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</si>
  <si>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</si>
  <si>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</si>
  <si>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</si>
  <si>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</si>
  <si>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</si>
  <si>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</si>
  <si>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</si>
  <si>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</si>
  <si>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</si>
  <si>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</si>
  <si>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</si>
  <si>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</si>
  <si>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</si>
  <si>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</si>
  <si>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</si>
  <si>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</si>
  <si>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</si>
  <si>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</si>
  <si>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</si>
  <si>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</si>
  <si>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</si>
  <si>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</si>
  <si>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</si>
  <si>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N п/п</t>
  </si>
  <si>
    <t>2.1.</t>
  </si>
  <si>
    <t>2.2.</t>
  </si>
  <si>
    <t xml:space="preserve">в том числе льготная категория &lt;*&gt; </t>
  </si>
  <si>
    <t>Филиал Публичного акционерного общества "Россети Северный Кавказ"-"Севкавказэнерго"</t>
  </si>
  <si>
    <t>Филиал ПАО "Россети Северный Кавказ"-"Севкавказэнерго"</t>
  </si>
  <si>
    <t>362027, Республика Северная Осетия-Алания, г. Владикавказ, ул. Тамаева, д. 19</t>
  </si>
  <si>
    <t>info@ske.rossetisk.ru</t>
  </si>
  <si>
    <t>(8672)54-01-79</t>
  </si>
  <si>
    <t>(8672)54-83-13, 53-02-68</t>
  </si>
  <si>
    <t>Приложение N 2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</si>
  <si>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</si>
  <si>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</si>
  <si>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</si>
  <si>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</si>
  <si>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2019 год</t>
  </si>
  <si>
    <t>Утверждение акта о технологическом присоединении и акта разграничения балансовой принадлежности и эксплутационной ответственности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</si>
  <si>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</si>
  <si>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До 15 кВт - всего  1595</t>
  </si>
  <si>
    <t>От 15 до 150 кВт - всего 186</t>
  </si>
  <si>
    <t>От 150 кВт до 670 кВт - всего 78</t>
  </si>
  <si>
    <t>От 670 кВт - всего  46</t>
  </si>
  <si>
    <t>От 15 до 150 кВт - всего  139</t>
  </si>
  <si>
    <t xml:space="preserve">в том числе льготная категория &lt;**&gt; </t>
  </si>
  <si>
    <t>От 150 кВт до 670 кВт - всего  33</t>
  </si>
  <si>
    <t>От 670 кВт - всего 10</t>
  </si>
  <si>
    <t>в том числе льготная категория &lt;*&gt;  1372</t>
  </si>
  <si>
    <t>До 15 кВт - всего  1534</t>
  </si>
  <si>
    <t>Год ввода объекта</t>
  </si>
  <si>
    <t>Уровень напряжения, кВ</t>
  </si>
  <si>
    <t>Максимальная мощность, кВт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</si>
  <si>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</si>
  <si>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</si>
  <si>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</si>
  <si>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2021 год</t>
  </si>
  <si>
    <t>по договорам, заключенным за период с 01.01.2022 - 30.09.2022</t>
  </si>
  <si>
    <t>Приложение N 1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</si>
  <si>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</si>
  <si>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метров/Количество пунктов секционирования, штук/Количество точек учета, штук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</si>
  <si>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</si>
  <si>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2019-2021 гг.</t>
  </si>
  <si>
    <t>Материал опоры (деревянные (j = 1), металлические (j = 2), железобетонные (j = 3)</t>
  </si>
  <si>
    <t>Тип провода (изолированный провод (k = 1), неизолированный провод (k = 2)</t>
  </si>
  <si>
    <t>Материал провода (медный (l = 1), стальной (l = 2), сталеалюминиевый (l = 3), алюминиевый (l = 4)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</si>
  <si>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</si>
  <si>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Количество цепей (одноцепная (n = 1), двухцепная (n = 2)</t>
  </si>
  <si>
    <t>на металлических опорах, за исключением многогранных (o = 1), на многогранных опорах (o = 2)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</si>
  <si>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</si>
  <si>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</si>
  <si>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</si>
  <si>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</si>
  <si>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</si>
  <si>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</si>
  <si>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</si>
  <si>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</si>
  <si>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комплектных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</si>
  <si>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</si>
  <si>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</si>
  <si>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</si>
  <si>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Столбового/мачтового типа (m = 1), шкафного или киоскового типа (m = 2), блочного типа (m = 3), встроенного типа (m = 4)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</si>
  <si>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</si>
  <si>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</si>
  <si>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</si>
  <si>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Открытого типа (m = 1), закрытого типа (m = 2)</t>
  </si>
  <si>
    <t>Строительство центров питания, подстанций уровнем напряжения 35 кВ и выше (ПС)</t>
  </si>
  <si>
    <t>Однотрансформаторные (j = 1), двухтрансформаторные и более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</si>
  <si>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</si>
  <si>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Открытого типа (l = 1), закрытого типа (l = 2)</t>
  </si>
  <si>
    <t>Обеспечение средствами коммерческого учета электрической энергии (мощности)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</si>
  <si>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</si>
  <si>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</si>
  <si>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за период с 01.01.2022 - 30.09.2022</t>
  </si>
  <si>
    <t>Постановление Региональной службы по тарифам Республики Северная Осетия-Алания от 24.12.2021 №63</t>
  </si>
  <si>
    <t>Об установлении размера платы за технологическое присоединение энергопринимающих устройств заявителей с максимальной мощностью до 15 кВт, включительно, к объектам электросетевого хозяйства территориальных сетевых организаций Республики Северная Осетия-Алания, на 2022 год</t>
  </si>
  <si>
    <t>Постановление Региональной службы по тарифам Республики Северная Осетия - Алания от 29.12.2021 №69</t>
  </si>
  <si>
    <t>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 на 2022 год</t>
  </si>
  <si>
    <t>Постановление Региональной службы по тарифам Республики Северная Осетия - Алания от 22.02.2022 №5</t>
  </si>
  <si>
    <t>О внесении изменений в постановление РСТ РСО-Алания от 29 декабря 2021 года №69 «Об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Осетия-Алания, на 2022 год»</t>
  </si>
  <si>
    <t>Постановление Региональной службы по тарифам Республики Северная Осетия - Алания от 12.07.2022 №27</t>
  </si>
  <si>
    <t>"О внесении изменений в постановление Региональной службы по тарифам Республики Северная Осетия-Алания от 29 декабря 2021 года №69 «Об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Осетия-Алания, на 2022 год» и о признании утратившим силу постановления Региональной службы по тарифам Республики Северная Осетия-Алания от 24 декабря 2021 года №63 «Об установлении размера платы за технологическое присоединение энергопринимающих устройств заявителей с максимальной мощностью до 15 кВт, включительно, к объектам электросетевого хозяйства территориальных сетевых организаций Республики Северная Осетия-Алания на 2022 год"</t>
  </si>
  <si>
    <t>Постановление РСТ РСО-Алания от 29 августа 2022 года №35</t>
  </si>
  <si>
    <t> О внесении изменений в постановление Региональной службы по тарифам Республики Северная Осетия-Алания от 29 декабря 2021 года №69 "Об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</t>
  </si>
  <si>
    <t>от 24.12.2021 №63</t>
  </si>
  <si>
    <t>от 29.12.2021 №69</t>
  </si>
  <si>
    <t>от 22.02.2022 №5</t>
  </si>
  <si>
    <t>от 12.07.2022 №27</t>
  </si>
  <si>
    <t>от 29 августа 2022 года №35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</si>
  <si>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</si>
  <si>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</si>
  <si>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Разграничением расходов на актирование льготной категории принят коэфициент на основании плановых расходов Дагэнерго</t>
  </si>
  <si>
    <t>Материал опоры - Железобетонные</t>
  </si>
  <si>
    <t>Тип провода - Изолированный</t>
  </si>
  <si>
    <t>Материал провода - Сталеалюминиевый</t>
  </si>
  <si>
    <t>Сечение провода до 50 мм2 включительно</t>
  </si>
  <si>
    <t>Одноцепные</t>
  </si>
  <si>
    <t>Реконструкция ВЛ-0,4 кВ Ф-1 ТП-1-2 Ф-1/6 кВ  ПС Кармадон,Кцоев Георгий Георгиевич, договор ТП от 29.01.2019 №123 (Алагирские РЭС</t>
  </si>
  <si>
    <t>Стр-во ВЛ-0,4кВ ТП-7-1кВ Ф7/6кВ ПС Сунжа ферма, 1-й км к.н. 15:08:0040102:462, Габайраев Мурат Леонидович, дог. ТП от 16.04.2018 №597</t>
  </si>
  <si>
    <t>Реконструкция  ВЛ-6 кВ  Ф-1/6 кВ  ПС Кармадон, строительство  ВЛ-0,4 кВ и ТП-6/0,4 кВ Коченова Ира Бечмурзаевна, договор ТП от 05.11.2019  №2607/20</t>
  </si>
  <si>
    <t>Реконструкция  ВЛ-6 кВ  Ф-1/6 кВ  ПС Кармадон, строительство  ВЛ-0,4 кВ и ТП-6/0,4 кВ Кцоев Эврик Таймуразович, договор ТП от 08.11.2019 №2596</t>
  </si>
  <si>
    <t>Реконструкция ВЛ-0,4кВ по ТУ№ 85/436 от 28.01.2019 Лазарев К.Г. ж/д с.Михайловское, СНО Горное, сад №909 ПС Михайловская Ф-1/0,4 кВ ТП 3-10, Ф-3/6кВ</t>
  </si>
  <si>
    <t>Строительство ВЛ-0,4  Ф-5/6 кВ  ПС Фиагдон  ЛПХ , в п.Верхний Фиагдон, Хадиков Сослан Бесланович, договор ТП от 15.02.2019 №201 (Алагирские РЭС</t>
  </si>
  <si>
    <t>Рек-ия ТП 8-27 Ф-8/6 кВ ПС Ольгинская и стр-во ВЛ-0,4кВ Томов Ахмед Джабраилович, договор ТП от 03.06.2019 №902 Октябрьские РЭС</t>
  </si>
  <si>
    <t>0,22 кВ</t>
  </si>
  <si>
    <t>Реконструкция ВЛ-6 кВ  Ф-1/6 кВ  ПС Кармадон, строительство ВЛ-0,4 кВ и ТП-6/0,4 кВ Санакоев Ботаз Юрьевич дог. ТП от 28.06.2019 №1630/2019/СОФ/АрхРЭ</t>
  </si>
  <si>
    <t>Реконструкция ВЛ-6 кВ  Ф-1/6 кВ  ПС Кармадон, строительство ВЛ-0,4 кВ и ТП-6/0,4 кВ Зураев Ахсарбек Тарасович, договор ТП от 25.07.2019 №1823/2019/СОФ</t>
  </si>
  <si>
    <t xml:space="preserve">Реконструкция ВЛ-10 кВ Ф-4 ПС Дигора-110 по ТУ№1923/2019 от 08.08.2019; Тавасиев Алан Витальевич;  с установкой ТП 10/0,4 кВ с монтажом ВЛ-0,4 кВ; </t>
  </si>
  <si>
    <t>Строительство ВЛ-0,4 кВ  ТП-4-11 Ф-4/6 кВ  ПС ГДГЭС Дзанагова Рита Заурбековна, договор ТП от 23.08.2019 №2039/2019/СОФ/АрхРЭС</t>
  </si>
  <si>
    <t>Реконструкция ВЛ-0,23 кВ ф-1; 0,4 кВ ТП-22-1 ПС Кора-Урсдон по ТУ№2065/2019 от 23.08.2019; ООО Агрофирма"Урсдон"; Дигорский р-н</t>
  </si>
  <si>
    <t>Реконструкция ВЛ-10 кВ Ф-2/10 кВ, строительство ВЛ-0,4 кВ и ТП-10/0,4 кВ  ПС Дзуарикау  беседка,Дудиева Зарина Казбековна, дог. ТП от 26.10.2019 №2426</t>
  </si>
  <si>
    <t>Рек-ия ВЛ-0,4кВ от оп. №1/34-0,4кВ ТП3-11 ПС ГДГЭС ЛПХ Цаллагов С.Г. ТП от 08.11.2019 № 2608/2019/СОФ/АрхРЭС</t>
  </si>
  <si>
    <t xml:space="preserve">Реконструкция ВЛ-6 кВ Ф-26 ПС Фаснал, строительство ВЛ-0,4 кВ и ТП-6/0,4 кВ,Туккаев В.Т.,ТП №2633/2019/СОФ/ИрафРЭС от 14.01.2020 </t>
  </si>
  <si>
    <t xml:space="preserve">Реконструкция ВЛ-0,4кВ ф-2-0,4кВ ф-2-0,4кВ ТП-24-14 ПС-Кора-Урсдон ТУ №2953/2019 от 30.12.2019г.ЛПХ.Хохоев В.Н. г.Кора-Урсдон, ул.Набережная          </t>
  </si>
  <si>
    <t>Реконструкция ВЛ 0,4 кВ по ТУ№3001/2020/СОФ/Прав.РЭС/07 от 14.01.2020 г., Козырева М.Р., с.Заманкул,ул. М.Дзиоева,25 а,ПС Заманкул ТП 2-7</t>
  </si>
  <si>
    <t>Рек-ия ВЛ-10 кВ Ф-2 ПС Толдзгун, стр-во ВЛ-0,4кВ и ТП-10/0,4кВ, (Дзитоев Т.Р., дог.№3046/2020/СОФ/ИрафРЭС)</t>
  </si>
  <si>
    <t>Реконструкция ВЛ 0,4 кВ ТП 1-8 ПС 110 кВ Чикола ТУ № 3258/2020 от 12.02.2020 Цориев З.В. жил.дом с.Чикола, ул Хасцаева, 71</t>
  </si>
  <si>
    <t>Реконструкция ВЛ 0,4 кВ ТП 9-33 ПС 110 кВ Чикола ТУ №3371/2020/СОФ/ИрРЭС от 27.02.2020 Цопанова Ф.Г. жил. дом с. Ср.Урух, ул К.Хетагурова, 26а</t>
  </si>
  <si>
    <t>Стр-тво ВЛ-6 кВ от оп. №33 Ф-1/6 до пр-ой КТП-6/0,4 кВ ПС НК, ВЛ-0,4 кВ от РУНН-0,4 кВ пр-ой КТП-6/0,4 кВ ПС НК Цховребова В.С., 13.03.2020 №3435/2020</t>
  </si>
  <si>
    <t>Реконструкция ВЛ 0,4 кВ ТП 9-22 ПС 110 кВ Чикола ТУ № 661 от 05.05.2017 Сокаев А.А. ЛПХ с. Дзагепбарз 40м северо-западнее</t>
  </si>
  <si>
    <t>Реконструкция ВЛ-0,4 кВ Ф-1 от ТП 6-14 ПС Терская ТУ № 545 от 05.05.2015 Батырханов К.Б., с. Кизляр, ул. Мира, 58а - ж.д.</t>
  </si>
  <si>
    <t>Реконструкция ВЛ-0,23 кВ Ф-3 от ТП 6-7  ПС Терская ТУ № 443 от 14.04.2015 Джантемиров Б.Р., с. Кизляр, ул. Комарова, 11 - ж.д.</t>
  </si>
  <si>
    <t>Реконструкция ВЛ-0,4 кВ от ТП 2-4 Ф-2 ПС Ново-Осетинская ТУ №1396 от 16.09.2015 Хохоев И.В. ст. Черноярская - здание МТФ</t>
  </si>
  <si>
    <t>Реконструкция ВЛ-0,4 кВ Ф-1 от ТП 8-4 ПС Павлодольская-2 ТУ № 33 от 19.01.2016 УСЗН по Моздокскому р-ну., ст.Павлодольская, ул. Лесная, 21 - ж.д.</t>
  </si>
  <si>
    <t>Реконструкция ВЛ-0,4 кВ от ТП 8-4 Ф-2 ПС Теркская    ТУ № 1850 (28.11.2017) ООО "Коммунальщик" с. Предгорное-насосн. станция</t>
  </si>
  <si>
    <t>Строительство ВЛ-0,4 кВ Ф-5/6 кВ ПС Фиагдон,ЛПХ, п.Верхний Фиагдон;Макиев ДавидРусланович,ТП №224от 20.02.2019  (Алагирские РЭС)</t>
  </si>
  <si>
    <t xml:space="preserve">Строительство ВЛ-0,4 кВ Ф-5/6 кВ ПС Фиагдон, ЛПХ , в п.Верхний Фиагдон, №304/11, к/н 15:07:0040201:143 Гуриев Б.С.,ТП №267 от 29.02.2019 </t>
  </si>
  <si>
    <t>Реконструкция ВЛ-10кВ Ф-0,5/10кВ ПС Гизель, стр-во ВЛ-0,4кВ и ТП-10/0,4кВ  ООО "Агросевторг", договор ТП от 14.08.2019 №1955/2019/СОФ/АрхРЭС</t>
  </si>
  <si>
    <t>Реконструкция ВЛ-04 кВ по ТУ№3316 от 18.02.2020 Управление кап.строительства Ардонский р-н с.Рассвет,ТП 4-15 Ф-3-0,4кв ПС Мичурино-35</t>
  </si>
  <si>
    <t>Стр-во ВЛ-6кВ Ф-26 ПС Фаснал-35, ВЛ-0,4кВ от проектируемой КТПН-6/0,4кВ Баликоев Борис Тазретович, ТП от 10.04.2020 №3686/2020/СОФ/ИрафРЭС</t>
  </si>
  <si>
    <t>Реконструкция ВЛ-6 кВ Ф-10/6 ПС Ногир, строительство ТП-6/0,4 кВ Бадтиев Сергей Юрьевич, договор ТП от 28.02.2019 №258 (Октябрьские РЭС</t>
  </si>
  <si>
    <t>Рек-ция ВЛ-10 кВ Ф-3/10 кВ,  стр-во ВЛ-0,4 кВ и ТП-10/0,4 кВ ПС Гизель Базаев Аслан Рубенович дог. ТП от 29.01.2020 №3101/2020/СОФ/ Арх РЭС</t>
  </si>
  <si>
    <t>Реконструкция ВЛ-6кВ ТУ №1298 от 16.08.18г. Албаков Т.Б. произодственное пом-е с. Майское, уч.№4 ПС Ольгинская Ф-2/6кВ</t>
  </si>
  <si>
    <t>6 кВ</t>
  </si>
  <si>
    <t>Реконструкция ВЛ 10 кВ по ТУ№769/1255 от 20.05.2019 г. ООО "ЭкоЛэнд"  с.Раздзог, КН 15:03:0020201:110, ПС Заманкул Ф-5-10 кВ ТП 5-5</t>
  </si>
  <si>
    <t>Стр-во ВЛ-10кВ от опоры №57Ф-5/10кВ до проект. КТПН-10/0,4кВ ПС Ардон-110,ВЛ-0,4кВ от РУНН-0,4 проект-й ТП Борадзов В.Б. дог.ТП 3816 от 27.04.2020</t>
  </si>
  <si>
    <t>Реконструкция ВЛ-10кВ Ф-5/6 кВ ПС Ольгинское, ОПХ "Ольгинское"(Крестьянское фермерское хоз-во "Руслан", дог.ТП от 30.04.2019 №1159/2019/СОФ/ПрРЭС)</t>
  </si>
  <si>
    <t>10 кВ</t>
  </si>
  <si>
    <t>Реконструкция  ВЛ-10 кВ Ф-6/10 кВ  ПС Бекан, строительство ВЛ-0,4 кВ и ТП-10/0,4 кВ; Хаева С.Д.ТП №2603/2019/СОФ Кир.РЭС от 07.11.2019</t>
  </si>
  <si>
    <t>Рек-я ВЛ6кВ ф1/6 ПС Кармадон, стр-во ВЛ0,4кВ и ТП 6/0,4кВ з/у для вед-я пчеловодства Дзгоев Сослан Амурханович, ТП от 10.02.2020 №3173/2020/СОФ/АрхРЭС</t>
  </si>
  <si>
    <t>Реконструкция ВЛ-0,23 кВ от  Ф-2 ПС Предмостная ТУ № 8010 от 11.08.2014 Дациев М.К. - КФХ</t>
  </si>
  <si>
    <t>Реконструкция ВЛ-0,23 кВ от ТП 5-14 Ф-3 ПС Предмостная ТУ № 8229 от 02.10.2014 Грицаев А.В. ст. Терская ул. Буденного 2а - ж.д.</t>
  </si>
  <si>
    <t>Реконструкция ВЛ-0,23 кВ от ТП 6-7 Ф-2 ПС Терская ТУ № 1670 от 28.10.2015 Гулаева Р.У. с. Кизляр ул. Мира 30 - ж.д.</t>
  </si>
  <si>
    <t>Реконструкция ВЛ-0,23 кВ от ТП 5-14 Ф-3 ПС Предмостная ТУ № 2072 от 13.12.2016 Перепелицын В.П. ст. Терская ул. Буденного 2 - ж.д.</t>
  </si>
  <si>
    <t>Реконструкция ВЛ-0,4 кВ от оп № 2/6 Ф-2 ТП 6-1 ПС Терская ТУ № 1079 (10.07.2018) Тебиев А.С., с. Кизляр, ул.Первомайская 6-аптека</t>
  </si>
  <si>
    <t>Строит-воВЛЭП-0,4кВ Ф.14/6кВ от ПСЗападная от проектируемой ТП-6/0,4кВ по ТУ №1765/2019/СОФ/ВлГЭС от 15.07.2019 Гадзаова И.Б. до неж.зд.</t>
  </si>
  <si>
    <t xml:space="preserve">Строительство ВЛ-0,4 кВ  ТП-387 Ф-40/6 кВ  ПС Янтарь,ООО "Росавтогаз Центр" ген.дир. Царахов Б.Х.; ТП №576 от 15.04.2019                           </t>
  </si>
  <si>
    <t>Строительство ВЛ-0,4 кВ ТП-78 Ф-21/6кВ ПС ЦРП;ООО,паркинг,"Строительная компания Астам",ТП№84 от 30.05.2019 3 (Владикавказкие ГЭС</t>
  </si>
  <si>
    <t xml:space="preserve"> Строительство ВЛЭП-0,4кВ 40м.от опоры ВЛ-0,4кВ Ф"Поселок" ТП-294 по ТУ 337/741 от 13.03.2019г. Пашкова А.В. до границ зем.уч.</t>
  </si>
  <si>
    <t>Реконструкция ВЛ-0,4кВ ф-1-0,4кВ ТП-4-6инв.№ СО0014318, ПС-Дигора-110 ТУ№3202/2020 от 11.02.2020г.Газалов А.Э.г. Дигора, ул. Тогоева</t>
  </si>
  <si>
    <t>Рек-ция ВЛ-0,4 кВ от оп.№6а Ф-1-0,4кВ ТП-5-12 ПС Дигора-110 инв.СО0014320 ТУ 1489/2019 13.06.2019г. Диг-ий район, г.Дигора,ул.Калицова,91 Нигколов А.К</t>
  </si>
  <si>
    <t>Реконструкция ВЛ-0,4 кВ Ф-1-0,4 кВ ТП-4-1 инв.№СО0014316 ПС Дигора-110 ТУ №2037/2019 от 20.08.2019 г. Карданов А.М. ЛПХ Диг. р-н  г. Дигора,</t>
  </si>
  <si>
    <t>Реконструкция ВЛ-0,4 кВ Ф-4-0,4кВ ТП-4-5 инв.№СО0014310   ПС-Дигора-110 ТУ№ 2158/2019 от 06.09.2019 г. Камболов А.Л. ЛПХ РСО-А.г.Дигора.</t>
  </si>
  <si>
    <t>Стр-во ВЛ-6кВ от оп.№12Ф1/6кВ от ПСЛевобер. до проект ТП6/0,4кВ по ТУ №1296 от 31,08,2017 Артмеладзе К.Ш. до неж.пом.(гараж№8) г.Вл-з ул.А.Кесаева,53</t>
  </si>
  <si>
    <t>Реконструкция ВЛ-0,4 кВ от ТП-9-28 Ф-9-6кВ ПС Алагир ТУ № 1968 от 18.12.17 г. Томаева В.В. ЛПХ. г. Алагир кв. Энергетиков, уч. №450/1</t>
  </si>
  <si>
    <t xml:space="preserve">Строительство КЛЭП-6кВ 280 м от опоры №15 ВЛ-6кВ, между ТП-48 и ТП-43, Ф.12/6кВ ПС Северо-Западная по ТУ№ 769 от 28.05.2018 г. ИП Марзоева Р.М. </t>
  </si>
  <si>
    <t>0,23 кВ</t>
  </si>
  <si>
    <t>Сечение провода от 50 мм2 до 100 мм2 включительно</t>
  </si>
  <si>
    <t>Строительство ВЛ-0,4 кВ Ф-1 ТП-20-24 Ф-20/10 кВ  ПС Иристон, Засеев Тимур Казимирович, договор ТП от 27.09.2019 №2270/202019/СОФ/АрхРЭС</t>
  </si>
  <si>
    <t>Строительство ВЛ-0,4 кВ Ф-1/0,4 кВ от концевой опоры ТП-3-20 ПС Гизель (Заявитель: ИП КФХ Макиев В.Г. от 14.02.2020 №3192/2020/АрхРЭС)</t>
  </si>
  <si>
    <t>Строительство  ВЛ-0,4 кВ от опоры ТП 6/0,4кВ на Ф-8/6кВ ПС Ногир-110 (заявитель Багаев М.М. ДТП от 23.07.2020 №4697/2020/СОФ/АрхРЭС)</t>
  </si>
  <si>
    <t>Реконструкция ВЛ-0,4кВ по ТУ№2791 от09.12.2019 Бритаев Р.С. част.дом  ТП-4-11 Ф-2-0,4кВ ПС Мичурино-35 Ардонский р-н,с.Фиагдон южная окраина</t>
  </si>
  <si>
    <t>Строительство ВЛ-6 кВ от проектируемой опоры ВЛ-6 кВ Ф-8/6 кВ ООО "Ариана+М" договор ТП от 30.06.2020 №4501/2020/СОФ</t>
  </si>
  <si>
    <t>Строительство ВЛЭП-0,4 кВ от РУНН-0,4 кВ ТП-325 Ф.2/6кВ ПС Восточная по ТУ №1999/304 от 14.12.2018г. Хатагова Р.И. до нежилого строения</t>
  </si>
  <si>
    <t>Стр-во ВЛ-0,4кВ Ф-13/6кВ ПС Западная ЛПХ, в г.Владикавказ (Баллаева Анжела Цараевна, дог. ТП от 13.08.2019 № 1978/2019/СОФ/ВлГЭС/1389</t>
  </si>
  <si>
    <t>Строительство ВЛЭП-0,4кВ 420м.от РУНН-0,4кВТП-6/0,4кВ ПСЛевобережная Ф1/6кВ по ТУ3301/2020/СОФ/ВлГЭС от 20.02.2020.Цахоева С.К до гр.зем.уч.</t>
  </si>
  <si>
    <t>Строительство КЛ-6 кВ ТП-253 Ф-4/6 кВ ПС Михайловская,строит-о КЛ-6 кВ ТП-323 Ф-3/6 кВ ПС Михайловская,ГКУ УКС РСО-А,ТП 3391/2020 03.03.2020 СОФ ВлГЭС</t>
  </si>
  <si>
    <t>Строительство  КЛ-6кВ  Ф-6/6 кВ  ПС Владикавказ-1 и ТП-6/0,4 кВ Годжиева Надежна Владимировна , договор ТП от 03.10.2019 №2302</t>
  </si>
  <si>
    <t>Стр-во КЛЭП-6кВ от оп. №11 Ф-14кВ ПС Сев-Восточ, ВЛ-6-0,4кВ ТП №3646/2020/СОФ/Вл.РЭС ООО Газэнергосеть розница</t>
  </si>
  <si>
    <t>Тип провода - Неизолированный</t>
  </si>
  <si>
    <t>Реконструкция ВЛ-10 кВ по ТУ№1394 от 11.09.2015 Кубатаев И.К.хозпристройки; ф.11 ПС Терек</t>
  </si>
  <si>
    <t>Способ прокладки кабельных линий - в траншеях</t>
  </si>
  <si>
    <t>Многожильные</t>
  </si>
  <si>
    <t>Кабели с резиновой и пластмассовой изоляцией</t>
  </si>
  <si>
    <t>с 1-им кабелем в траншее</t>
  </si>
  <si>
    <t xml:space="preserve"> Строительство КЛЭП-0,4кВ 100м.ТП-348 ПСЭлектроконтактор Ф-3/6кВ по ТУ 801 от 02.06.2017 Магаев Д.К. ВРУ-0,4кВ заявителя</t>
  </si>
  <si>
    <t>Строительство ВЛ-0,4 кВ  ТП-74 ф-111 ПС ОЗАТЭ по пр. Коста  9а г. Владикавказ, ИП Плиев Р.Ф., договор ТП от 11.11.2019 №2611/2019/СОФ/ ВладГЭС</t>
  </si>
  <si>
    <t>Сечение провода от 100 мм2 до 200 мм2 включительно</t>
  </si>
  <si>
    <t>Строит-воКЛЭП-0,4кВ Ф.12/6кВ от ПССеверо-Западная от сооружаемойТП-6/0,4кВ по ТУ №05/376 от 17.01.2018 Газзаев А.В. до предприят.общ.питания</t>
  </si>
  <si>
    <t>Кабели с бумажной изоляцией</t>
  </si>
  <si>
    <t>Строительство КЛ 6 кВ от проектируемой линейной ячейки в РУ 6кеВ ТП 136 ф-13 на II СШ РУ 6кВ ПС "Карца"-110 до проектирумого ПКУ 6 кВ для электроснабжения "Учебного центра Военной полиции ВС РФ" (ТУ 1834/2019/СОФ/ВлГЭС от 16.10.2019г.)</t>
  </si>
  <si>
    <t>какие года?</t>
  </si>
  <si>
    <t>Сооружение двух КЛ-6кВ от линейных резервных ячеек I и II СШ РУ-6 кВ ТП 6/0,4 кВ ООО «Киммери» для электроснабжения производственной базы по адресу: РСО-Алания, г. Владикавказ, ул. Братьев Темировых, 71. Заявитель: Ваниев К.А. (долговор ТП от 07.12.2018 №1912/2018)</t>
  </si>
  <si>
    <t xml:space="preserve">Строительство КЛ-6 кВ Ф-3/6 ПС Западная, строительство ВЛ-6 кВ Ф-3/6 кВ  ПС Западная и ТП-6/0,4 кВ, Баллаева А.Ц.,ТП № 1153 от 24.07.2018  </t>
  </si>
  <si>
    <t>Строительство КЛ-6кВ от линейной ячейки №3 в ЗРУ-6кВ ПС Городская на I секции шин.  Строительство КЛ-6кВ  от проектируемой линейной ячейки в РУ-6кВ ТП-34 на II секции шин  (ТУ 2794/2019/СОФ/ВлГЭС/2148 от 29.11.2019г) (Медсанбат)</t>
  </si>
  <si>
    <t>Сечение провода от 200 мм2 до 250 мм2 включительно</t>
  </si>
  <si>
    <t>Техническое перевооружение  ф.1 Iс.ш. РУ-6 кВ   ПС 110кВ В-1, ф.3  II с.ш. на РУ-6кВ   ПС 110 кВ В-1. Сооружение РТП 6/0,4 кВ. Сооружение двух КЛ-6 кВ (в две цепи) от ПС В-1 до проектируемого РТП 6/0,4 кВ  для технологического присоединения энергопринимающих устройств объекта "Военный госпиталь на 300 коек филиала №3 ФГКУ "1602 ВГК" МО РФ (шифр Ю-26/18-58), расположенный по адресу: г.Владикавказ ул. Титова 5. (ТУ №3168/2020/СОФ/ВлГЭС от 06.02.2020) "под ключ"</t>
  </si>
  <si>
    <t>Распределительные пункты (РП), за исключением комплектных распределительных устройств наружной установки (КРН, КРУН)</t>
  </si>
  <si>
    <t>Номинальный ток от 250 А до 500 А включительно</t>
  </si>
  <si>
    <t>до 5 ячеек</t>
  </si>
  <si>
    <t>Номинальный ток от 500 А до 1000 А включительно</t>
  </si>
  <si>
    <t>Техническое перевооружение ПС 110/6 кВ  Янтарь с заменой выкатного элемента, замена трансформаторов тока, установка эл. счетчика в лин.ячейке для технологического присоединения производственных зданий ООО ВТЦ "Баспик" (Договор №1616 от 04.10.2016)</t>
  </si>
  <si>
    <t>Номинальный ток от 100 А до 250 А включительно</t>
  </si>
  <si>
    <t>год?</t>
  </si>
  <si>
    <t>Комплектные распределительные устройства наружной установки (КРН, КРУН)</t>
  </si>
  <si>
    <t>Техническое перевооружение ПС110/35/6 кВ Ногир с установкой новой линейной ячейки для технологического присоединения ООО "Дизайн-Строй" (Договор ТП №290/к-15 от 29.10.2015)</t>
  </si>
  <si>
    <t>Однотрансформаторные</t>
  </si>
  <si>
    <t>Трансформаторная мощность до 25 кВА включительно</t>
  </si>
  <si>
    <t>столбового или мачтового типа</t>
  </si>
  <si>
    <t>Стр-во ВЛЭП-6кВ Ф-4/6кВ от ПС Михайловская до  сооруж-й ТП-6/0,4кВ по ТУ№1724 от 26.10.2018г.Хабалова А.Т. до неж.зд с.Михайл-е,трасса Влад-Беслан ,17</t>
  </si>
  <si>
    <t>шкафного или киоскового типа</t>
  </si>
  <si>
    <t>Трансформаторная мощность от 25 кВА до 100 кВА вкл.</t>
  </si>
  <si>
    <t>блочного типа</t>
  </si>
  <si>
    <t>Трансформаторная мощность от 100 кВА до 250 кВА вкл.</t>
  </si>
  <si>
    <t>Двухтрансформаторные</t>
  </si>
  <si>
    <t>Выключатель автоматический</t>
  </si>
  <si>
    <t>Реконструкция ТП-6-4-0  Ф-6/6 кВ ПС Ногир,ГБСУВПОЧ "Специальное профессиональное училище открытого типа,Кудаков В.Л.ТП №803  от 24.05.2019</t>
  </si>
  <si>
    <t>Реконструкция ВЛ-0,4кВ  по ТУ 1894 от 11.12.2015г.г. АМСУ Комбилеевского сп.,улич.освещения,с.Комбилеевское,ул.Булкаева,ПС Карца ТП 21-6 Ф-21/6кВ</t>
  </si>
  <si>
    <t>Реконструкция ВЛ-0,4кВ  по ТУ 2068 от 13.12.2016г.г. АМСУ Октябрьского с.п.,улич.освещение,с.Октябрьское,улТарская,ПС Карца ТП 1-6 Ф-1/6кВ</t>
  </si>
  <si>
    <t>Реконструкция ВЛ-0,4кВ  по ТУ 2071 от 13.12.2016г.г. АМСУ Октябрьского с.п.,улич.освещение,с.Октябрьское,ул.Маяковского,ПС Карца ТП 4-4 Ф-4/6кВ</t>
  </si>
  <si>
    <t>Трансформаторная мощность от 1000 до 1250 кВА вкл.</t>
  </si>
  <si>
    <t>ВШУ, ПКУ, ШУ, ВПУ</t>
  </si>
  <si>
    <r>
      <t>Строительство КЛ 6 кВ от проектируемой линейной ячейки в РУ 6кеВ ТП 136 ф-13 на II СШ РУ 6кВ ПС "Карца"-110 до проектирумого ПКУ 6 кВ для электроснабжения "Учебного центра Военной полиции ВС РФ" (ТУ 1834/2019/СОФ/ВлГЭС от 16.10.2019г.)</t>
    </r>
    <r>
      <rPr>
        <sz val="12"/>
        <color rgb="FFFF0000"/>
        <rFont val="Arial Narrow"/>
        <family val="2"/>
        <charset val="204"/>
      </rPr>
      <t xml:space="preserve"> Выносной Пункт Учета-6 кВ-1шт.</t>
    </r>
  </si>
  <si>
    <r>
      <t xml:space="preserve">Реконструкция ВЛ-6кВ Ф-2-6кВ ПС Алагир ТУ№5859/2020/СОФ/АлРЭС от 17.11.20 ФКУ Упр-е фед. дорог "Кавказ" Фед-го дор. аг-ва, А/Д А-164 </t>
    </r>
    <r>
      <rPr>
        <sz val="12"/>
        <color rgb="FFFF0000"/>
        <rFont val="Arial Narrow"/>
        <family val="2"/>
        <charset val="204"/>
      </rPr>
      <t>Пункт коммерческого учета э/энерг ПКУ-ЕNERG-6-20/5 У1(2ТТ-3ТН)(з.70-17)-1шт</t>
    </r>
    <r>
      <rPr>
        <sz val="12"/>
        <rFont val="Arial Narrow"/>
        <family val="2"/>
        <charset val="204"/>
      </rPr>
      <t>.</t>
    </r>
  </si>
  <si>
    <r>
      <t xml:space="preserve">Реконструкция ВЛ 6кВ Ф-8/6кВ ПС Михайловская по ТУ №6088 от 16.12.2020,ООО "Южные ворота"электроснабжение дробилки.Юго-восточнее Правобережного района </t>
    </r>
    <r>
      <rPr>
        <sz val="12"/>
        <color rgb="FFFF0000"/>
        <rFont val="Arial Narrow"/>
        <family val="2"/>
        <charset val="204"/>
      </rPr>
      <t>Шкаф учета 6кВ-1шт.</t>
    </r>
  </si>
  <si>
    <t>Однофазный</t>
  </si>
  <si>
    <t>однофазные прямого включения</t>
  </si>
  <si>
    <t>однофазные полукосвенного включения</t>
  </si>
  <si>
    <t>однофазные косвенного включения</t>
  </si>
  <si>
    <t xml:space="preserve">Трехфазные 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</si>
  <si>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</si>
  <si>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</si>
  <si>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</si>
  <si>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Стр-во ЛЭП-0,4 кВ Ф45/6кВ отПС Янтарь ТП-396 по ТУ 1329 от 28.08.2015 Гиголаева М.Б. до ВРУ ангары-боксы по ад. г.Вл-з, ул. Тельмана, 51</t>
  </si>
  <si>
    <t>Стр-во ЛЭП-0,4 кВ Ф1/6кВ от ПС Городская ТП-65 по ТУ 1891 от 11.11.2016 Гутнова М.У. до нежилого здания по адресу г.Вл-з, ул. Зортова/Титова, 1-3/1</t>
  </si>
  <si>
    <t>Стр-воЛЭП-0,4кВ Ф12/6кВ от ПС Северо-Зап от ТП-240 по ТУ №461 от 31.03.2017 Басиева Г.Г.до гаража г.Владик-з ул.Гугкаева 63/4</t>
  </si>
  <si>
    <t>Строительство ЛЭП-0,4кВ Ф.4/6кВ от ПС Осетия от ТП-294 по ТУ№517 от 12.04.2017г. Бондаренко П.М. до жилого дома по адресу: г.Владикавказ, п. Редант-2,</t>
  </si>
  <si>
    <t>Строительство ВЛ-0,4 кВ ф-25/6 кВ от ТП-400 ПС Северо-Восточная до ул. шоссе Карцинское ,9 по ТУ№622 от 28.04.2017 Бугулов Ю.С. ТП</t>
  </si>
  <si>
    <t>Стр-во ВЛЭП-0,4 кВ Ф5/6кВ отПС Левобережная ТП-320 по ТУ №1597 от 12.10.17 Бдайциев Р.Б. до неж. пом. по ад. г.Вл-з, ул. Дзусова, 9а</t>
  </si>
  <si>
    <t>Строит.ВЛ-0,4кВ Ф10/6кВ от ПС Сев.-Зап. от ТП-262 по ТУ№1750 от 10.11.2017г. Попов И.С. до гаража  г.Влад-з ул.50 лет Октября,8</t>
  </si>
  <si>
    <t>Строительство ВЛЭП-0,4 кВ Ф1/6кВ от ПС ОЗАТЭ ТП-75 по ТУ №1805 от 17.11.2017г. Тамаев М.А. до жил.д. по адресу: г. Владикавказ, СНО "Учитель" уч.№43</t>
  </si>
  <si>
    <t>Строит.ВЛЭП-0,4кВ Ф12/6кВ от ПС Сев.-Западная от ТП-48 по ТУ№1941 от13.12.2017г.Кочисова З.Х.до жил.дома г.Владикавказ,ул.Леваневского,171</t>
  </si>
  <si>
    <t xml:space="preserve">Ст-во ВЛЭП-0,4кВ Ф3/6кВ  ПС Осетия от ТП -163 ТУ№120 от 29.02.2018 Цидаев Р.Г.до спорт.-оздоров-го компл.г.Владикавказ пр Коста,20а </t>
  </si>
  <si>
    <t>Стр-во ВЛЭП-0,4кВ Ф1/6кВ от ПС Лев-я от ТП-380 по ТУ №152 от 05.02.2018 Кокоев Б.А. до гар. по ад. г.В-з, ул. Г.Дзусова, зем. уч. №15:09:00405002:2825</t>
  </si>
  <si>
    <t>Строительство ВЛЭП-0,4кВ Ф.1/6кВ от ПС Южная от ТП-393 по ТУ №180 от 09.02.2018 г. Цопанова Е.М. до садового домика по адресу: г.Владикавказ, ул. Куро</t>
  </si>
  <si>
    <t>Реконструкция ВЛ 0,4 кВ от ТП-1-57 Ф-1-6кВ ПС Алагир ТУ №525 от 27.04.2018 г. Бдайциев Б.А. нежилое здание. г.Алагир,ул.С.Кодоева,2/13 инв.А00008363</t>
  </si>
  <si>
    <t>Ст-во ВЛЭП-0,4кВ Ф1/6кВ  ПС Осетия от ТП -Профтехобразования ТУ№540 от 16.04.2018 Гаглоева Д.Р. до жил.дома.г.Владикавказ п.Редант2,ул.Сосновая ,4г</t>
  </si>
  <si>
    <t>Стр-воВЛЭП-0,4кВ Ф1/6кВ от ПСОсетия. от ТП-Профтехобраз по ТУ №1216 от 03.08.2018г.Дзукаева М.С..до жил.дома г.Владик-з п.Редант 2</t>
  </si>
  <si>
    <t>Ст-во ВЛЭП-0,4кВ Ф1/6кВ  ПС Осетия отпроек.оп от ТП -Профтех-ия ТУ№1283 от 13.08.2018 Малиева И.Х. до сад.д. :г.Владикавказ,п.Редант-2,ул.Земляничная,</t>
  </si>
  <si>
    <t>Строительство ВЛЭП -0,4кВ Ф.4/6кВ от ПС Осетия от ТП ДТВК по ТУ№1863/160 от 26.11.2018г. Боцоев Р.В. до жилого дома по адресу: г.Владикавказ,п.Редант,</t>
  </si>
  <si>
    <t xml:space="preserve">Строительство ВЛ-0,4 кВ Ф-Почта ТП-89 Ф-4/6 ПС Осетия;  ж.дом,Болатаева М.Г.; п. Редант-2  ул.Цветочная,12,   (ТП №234 от 29.02.2019 )                </t>
  </si>
  <si>
    <t>Джанаева Тамара Тотрбековна</t>
  </si>
  <si>
    <t>Строительство ВЛ-0,4 кВ ТП 324 Ф-1/6 кВ ПС Иристон; Тагаев С.М.; г.Владикавказ,Московское шоссе,1Б, (ТП№3291/2020/СОФ/ВладГЭС от 18.02.2020)</t>
  </si>
  <si>
    <t>Реконструкция ВЛ 10 кВ по ТУ 1449 от 11.06.2019  Кудзоев И.Г.сторожка г.Ардон ,северная окраина озеро ,Ф-3-10 кВПС Кадгарон-35</t>
  </si>
  <si>
    <t xml:space="preserve">Строительство ВЛ-6 кВ  Ф-1/6 кВ  ПС Редант,строительство ВЛ-0,4 кВ и ТП-6/0,4 кВ;Багаев А.И. ТП№2237/2019/СОФ/ВлГЭС/1618 от 19.09.2019 </t>
  </si>
  <si>
    <t>Строит-во КЛЭП-0,4 кВ по ТУ №974 от 03.07.2015; ф.3/6 кВ ПС Осетия ТП-375 до ГБОУ СОГМА Мин.здравРФ,спортивно-оздор.лагерь АХЧ СОГМА</t>
  </si>
  <si>
    <t>Стр-во ЛЭП-0,4кВ Ф6/6кВ от ПСЮго-Западная от ТП-312по ТУ №383 от 21.03.2017г.Козаев Г.С. до МКЖД с офисн.помещ. г.Владик-з ул.Доватора 4</t>
  </si>
  <si>
    <t xml:space="preserve">Стр-во ВЛЭП-0,4 кВ Ф1/6кВ от ПС Левобережная ТП-380 по ТУ №482 от 06.04.2018 Гогичаева Л.Н. до нежилого здания по ад. г.Вл-з, ул. Владикавказская, 48 </t>
  </si>
  <si>
    <t>Стр-во ВЛЭП-0,4кВ Ф-12 /6кВ от ПССев-Зап от ТП-278по ТУ№1898/206от 05.12.2018 ООО"Аристоль" до пред.бщ.пит. по ад.  г.Вл-з, пр.Доватора,95а</t>
  </si>
  <si>
    <t>Стр-воВЛЭП-0,4кВ Ф2/6кВ от ПС Левобер. от ТП-350 по ТУ №350/750 от 14.03.2019г.Албегов М.Ч.до объекта торговли г.Владик-з ул.Международная,3б</t>
  </si>
  <si>
    <t xml:space="preserve">Строительство ВЛ-10 кВ Ф-20/10кВ  ПС Иристон,ООО "СТК-59" производственная база;ТП№1903/2019/СОФ/АрхГЭС от 02.08.2019                             </t>
  </si>
  <si>
    <t>ИП Кожиев Юрий Борисович</t>
  </si>
  <si>
    <t>ООО "Аканта" ген.дир. Добрица Роман Алексеевич</t>
  </si>
  <si>
    <t>ИП Кисиев Виталий Федорович</t>
  </si>
  <si>
    <t>ООО "Метро Кэш энд Керри" ген.дир. Джери Кристофер Калмис</t>
  </si>
  <si>
    <t>Найфонов Айтег Сергеевия</t>
  </si>
  <si>
    <t>Танделова К.Б.</t>
  </si>
  <si>
    <t>Цгоев А.К.</t>
  </si>
  <si>
    <t>Рамонов Руслан Федорович</t>
  </si>
  <si>
    <t>Сагитова Марьям Гасанбековна</t>
  </si>
  <si>
    <t>Царахова Кетеван Георгиевна</t>
  </si>
  <si>
    <t>Ванитянц Карен Эдуардович</t>
  </si>
  <si>
    <t>ЗАО "Чистое Небо" дир. Сатцаев Магомет Гацирович</t>
  </si>
  <si>
    <t>Шавлохова Оксана Анатольевна</t>
  </si>
  <si>
    <t>Бадтиева Тамара Сергеевна</t>
  </si>
  <si>
    <t>УпС АМС по г.Владикавказ начальник управления Беслекоев Заурбек Агузарович</t>
  </si>
  <si>
    <t>ИП Багаев Дмитрий Тимофеевич</t>
  </si>
  <si>
    <t>Кочиев Михаил Робинзонович</t>
  </si>
  <si>
    <t>ООО "Ам-Ал" дир. Козырев Рамиз Тахирович</t>
  </si>
  <si>
    <t>Метревели Светлана Константиновна</t>
  </si>
  <si>
    <t>Гапбаев Олег Борисович</t>
  </si>
  <si>
    <t>Хадарцев Заур Игоревич</t>
  </si>
  <si>
    <t>ООО "Агроторг"  ген.дир Наумова Ольга Валерьевна</t>
  </si>
  <si>
    <t>Кайтуков Хетаг Владимирович</t>
  </si>
  <si>
    <t>Гадаева Лина Харитоновна</t>
  </si>
  <si>
    <t>Хестанова Алана Казбековна</t>
  </si>
  <si>
    <t>Карсанова Фатима Григорьевна</t>
  </si>
  <si>
    <t>Газалова Ксения Александровна</t>
  </si>
  <si>
    <t>Касаева Маргарита Анатольевна</t>
  </si>
  <si>
    <t>Бестаев Инал Петрович</t>
  </si>
  <si>
    <t>Ачеева Зарема Георгиевна</t>
  </si>
  <si>
    <t>ИП Тобоев Аслан Царакович</t>
  </si>
  <si>
    <t>АО "Племенной репродуктор Михайловский" ген.дир. Цалкосов Анатолий Урусбиевич</t>
  </si>
  <si>
    <t>Магаева Людмила Ивановна</t>
  </si>
  <si>
    <t>Тедеева Е.Ф.</t>
  </si>
  <si>
    <t>ООО "ХРВ" ген.дир. Хетагурова  Г.В.</t>
  </si>
  <si>
    <t>Атанасова Жанна Тотразовна</t>
  </si>
  <si>
    <t>Туаев Инал Георгиевич</t>
  </si>
  <si>
    <t>Дзотцоев А.К.</t>
  </si>
  <si>
    <t>Габараева Нанули Сергеевна</t>
  </si>
  <si>
    <t>ООО "РТИТС" руководитель Беседин Дмитрий Васильевич</t>
  </si>
  <si>
    <t>ООО "Чайка" ген.дир. Плиев Знаур Темирболатович</t>
  </si>
  <si>
    <t>Гизоева Виктория Борисовна</t>
  </si>
  <si>
    <t>Хаблиев Борис Садулович</t>
  </si>
  <si>
    <t>Олисаев Руслан Феликсович</t>
  </si>
  <si>
    <t>Абасова Рита Татаркановна</t>
  </si>
  <si>
    <t>ООО "Трейдер" ген.дир. Бацоев Анатолий Фидарович</t>
  </si>
  <si>
    <t>Наниева Анзелина Ивановна</t>
  </si>
  <si>
    <t>Дзбоев Касполат Георгиевич</t>
  </si>
  <si>
    <t>ИП Хугаев Сослан Владимирович</t>
  </si>
  <si>
    <t>ИП Дзигоев Азамат Ахсарбекович</t>
  </si>
  <si>
    <t>Хугаев Николай Сергеевич</t>
  </si>
  <si>
    <t>Теблоев Каха Теймуразович</t>
  </si>
  <si>
    <t>ГБПОУ "Владикавказский многопрофильный техникум" дир. Цаголов Тамерлан Солтанович</t>
  </si>
  <si>
    <t>Сланова Индира Кифоровна</t>
  </si>
  <si>
    <t>Дзебисов Руслан Николаевич</t>
  </si>
  <si>
    <t>ИП Хадикова-Тогузаева Светлана Борисовна</t>
  </si>
  <si>
    <t>Бязров Роберт Борисович</t>
  </si>
  <si>
    <t>Перисаев Сослан Русланович</t>
  </si>
  <si>
    <t>Хударова Зарема Салафировна</t>
  </si>
  <si>
    <t>Гобети Маирбек Ехяевич</t>
  </si>
  <si>
    <t>ГБУЗ Дигорская центральная районная больница гл.вр. Хасигов Заур Валерьевич</t>
  </si>
  <si>
    <t>Хадзиев Вадим Батразович</t>
  </si>
  <si>
    <t>Гурциева Л.Т.</t>
  </si>
  <si>
    <t xml:space="preserve">Строительство ВЛЭП-0,4кВ Ф.6/6кВ от ПС Городская от ТП-87 до проектируемого КЯ-0,4кВ по ТУ №1488 от 17.09.2018г. Цакулова З.Х. до нежилого помещения </t>
  </si>
  <si>
    <t>Реконструкция ВЛ 10 кВ Ф-3 ПС Кадгарон-35 по ТУ 609 от 17.05.2018 ИП Кудухов И.М. северная окраина г.Ардон</t>
  </si>
  <si>
    <t>Строительство КЛ-6 кВ от ВЛ-6 кВ Ф-4/6 кВ ПС Северо-Западная;ИП Андиев С.Т.  г. Владикавказ,ул.Курская ТП №531 05.04.2019</t>
  </si>
  <si>
    <t>ИП Базаева Мария Михайловна</t>
  </si>
  <si>
    <t>Стр-во ВЛЭП-0,4кВ Ф-3 /6кВ от ПС Сев-Запад отТП-383 по ТУ№1580 от 09.10.2017г.ООО "Олимп" до торг.центра по ад.  г.Вл-з, ул.Калинина,73а</t>
  </si>
  <si>
    <t>Строительство ВЛ-6 кВ от ПС Предмостная-110, Инженерные сети и сооружения к жилой застройке в г.Моздок РСО-Алания (Министерство обороны РФ)</t>
  </si>
  <si>
    <t>Реконструкция ВЛ 10кВ по ТУ №454 от 04.04.2017 Короев К.Д. Объект под зеленые насаждения с. В. Ларс, 23 км Федеральной а/д ПС Эзмин ГЭС Ф-ГУ/10 кВ</t>
  </si>
  <si>
    <t>Реконструкция ВЛ-10 кВ Ф-8  ПС Троицкая ТУ № 370 от 16.03.2018 ИП Точиев М.Я., г. Моздок, ул. Промышленная, 3 - АЗС</t>
  </si>
  <si>
    <t>ООО "Диана" ген.дир. Бугулов Юрий Георгиевич</t>
  </si>
  <si>
    <t>Кудзиева Фатима Хаджимуратовна</t>
  </si>
  <si>
    <t>Стр-во КЛЭП-0,4 кВ Ф2/6кВ от ПС Владик-з.1отТП-108 по ТУ№1813 от 17.11.17 ГБОУ Респ.физ-мат лицей интернат до зд.ул.Минина 15</t>
  </si>
  <si>
    <t>Строит.КЛЭП-0,4кВ Ф10/6кВ от ПС Сев.-Западная от ТП-210 по ТУ№1205 от02.08.2018г.ГКУ"УКС РСО-Алания"до дет.сада г.Владикавказ,ул.Гугкаева,14а</t>
  </si>
  <si>
    <t>Стр-во КЛЭП-0,4 кВ Ф28/10кВ от ПС Левобережная ТП-394 по ТУ№1637от 17.10.18 Дзукаева Л.К. до неж.здан.ул.М. Пехотинцев 15б</t>
  </si>
  <si>
    <t>Стр-во КЛЭП-0,4 кВ Ф12/6кВ от ПССев-Зап. сооруж.ТП-6/0,4кВ по ТУ№366 от 19.03.18 Каркусов Б.Г. до торг.ц.  г.Влад-з ул.Весенняя (М.Пехот. и ул.Калин)</t>
  </si>
  <si>
    <t>Строит.КЛЭП-0,4кВ Ф12/6кВ от ПС Сев.-Зап. от ТП-6/0,4 по ТУ№504 от 19.04.2018г. Туриева М.С. до неж..здания ,г.Влад-з ул.Весенняя,7а</t>
  </si>
  <si>
    <t>Стр-во КЛЭП-0,4 кВ Ф13/6кВ от ПСВладикавказ-1ТП-100 по ТУ №801 от 31.05.2018 ООО "Центр недвиж.СитиГрупп" до многокв.жил.д.г.Влад-з,ул.Минина,8а</t>
  </si>
  <si>
    <t xml:space="preserve">Ст-во КЛЭП-0,4кВ Ф24/10кВ от ПС Левобережная от ТП-434 по ТУ№2012/185 от 21.12.2018 Метривели Г.В. до торг.центра г.Влад-з ул.Весенняя </t>
  </si>
  <si>
    <t>Стр-во КЛЭП-0,4 кВ Ф12/6кВ от ПССев-Зап. отТП-353 до проект ТП -6/0,4кВ ТУ№36 от 19.01.2018 Цориев С.Г. до торг-офис помещ ул.Весенняя 7а</t>
  </si>
  <si>
    <t>Техническое перевооружение с установкой лин.ячейки в РУ-6кВ ТП-78. Техническое перевооружение с установкой лин.ячейки  в РУ-6кВ РП-ТП-15. Строительство  КЛ-6кВ и монтаж 2-х трансформаторной ТП  для технологического присоединения  здания  театра оперы и балета, расположенного по адресу: г.Владикавказ, ул. В.Тхапсаева, 18 (Договор №1860/2019/СОФ/ВлГЭС от 26.07.2019, ФГБУК "Государственный академический Мариинский театр")</t>
  </si>
  <si>
    <t>МВД по РСО-Алания начальник Тыла Гучмазов Станислав Заурович</t>
  </si>
  <si>
    <t>ООО "С-Медик" ген.дир. Арчинова Стэлла Олеговна</t>
  </si>
  <si>
    <t>ИП Кулаева Эльза Владимировна</t>
  </si>
  <si>
    <t>Наниева Заира Сосланбековна</t>
  </si>
  <si>
    <t>ИП Дауров Тимур Амурханович</t>
  </si>
  <si>
    <t>ИП Алиев Талат Абдула оглы</t>
  </si>
  <si>
    <t>ИП Кокоев Алан Таймуразович</t>
  </si>
  <si>
    <t>ООО "ВСП-1" дир. Бязров Аслан Варденович</t>
  </si>
  <si>
    <t>Строит.КЛЭП-6кВ Ф14/6кВ от ПС Западная от ТП-229 по ТУ№700 от18.05.2018г.Гадзаова И.Б. до сооруж ТП-6/0,4кВ г.Влад-з,пр.Доватора 15:09:0302002:2435</t>
  </si>
  <si>
    <t>с 3-мя кабелями в траншее</t>
  </si>
  <si>
    <t>ООО "Центр" дир. Бероев Асланбек Владимирович</t>
  </si>
  <si>
    <t>ООО "ИрафТрансСтрой"  гендир. Макоев Заурбек Джабраилович</t>
  </si>
  <si>
    <t>ООО "Меркада" дир. Засеев Тенгиз Гаспарович</t>
  </si>
  <si>
    <t>ГКУ "Управление капитального строительства РСО-А" начальник Кануков Тимофей Хазратович Дворец спорта "Тхэквондо"</t>
  </si>
  <si>
    <t>Гамаев Феликс Казбекович</t>
  </si>
  <si>
    <t>Строит-воЛЭП-6кВ Ф-28/10кВ ПСЛевобережная от ТП-395 ТУ№1357 от 24.08.2018 Зураева К.К. до сооруж.ТП-10/0,4кВ и монтаж ТП-10/0,4кВ г.Владикавказ,</t>
  </si>
  <si>
    <t>Стр-во КЛЭП-10кВ Ф-27 Ф-28/6кВ от ПС Лев-я до ТП-10-10/0,4кВ по ТУ№1485 от 14.09.18 ООО "Промжилстрой РСО-А" до МКД по ад.  г.Вл-з, ул.Весенняя, 3/3</t>
  </si>
  <si>
    <t>Стр-во КЛ-6кВ от резерв.яч.I и II с.ш.проект-го БКРП 6кВ ПС110кВПредмостная для электроснаб.дет.сад.на 230 местТУ№340/743 от 13.03.2019</t>
  </si>
  <si>
    <t>Строительство 2КЛ-6кВ  в разрез сооружаемой КЛЭП-бкВ по Заявке № 821 на участке между РП-ТП-12 и ТП-АСК-12+ . Строительство КЛ-6кВ  от кабельных наконечников сооружаемой КЛ-6кВ по Заявке №821 в ТП-АСК+ для электроснабжения многоквартирного жилого дома по адресу: г. Владикавказ, ул. О. Кошевого, 2а. Заявитель: Босиков А.К. (договор ТП от 18.06.2018 № 895).</t>
  </si>
  <si>
    <t>Техническое перевооружение ТП 356 ПС ДзауГЭС  I с.ш и II с.ш. с установкой 2-х линейных ячеек и строительством  КЛ-6кВ от РУ-6кВ ТП-356 I с.ш и II с.ш.  для электроснабжения многоквартирного жилого дома по адресу: г. Владикавказ, ул. Пушкинская, 8а. Заявитель: ООО «Жилищно-строительная компания» (договор ТП от 17.06.2019 №1503/2019/СОФ/ВлГЭС)</t>
  </si>
  <si>
    <t xml:space="preserve">Строительство КЛЭП-6 кВ ПС В-з-1 ф.10/6 кВ   ТУ-1792/2019/СОФ/ВлГЭС от 15.07.2019г. ГБУЗ «Республиканский онкологический диспансер»  </t>
  </si>
  <si>
    <t>ООО "Киммери" ген.дир. Бедоев Тимур Викторович</t>
  </si>
  <si>
    <t>Стр-во КЛЭП-6кВ Ф-42 Ф15/6кВ от ПС ЦРП-1 от ТП-34 ТП-178 по ТУ№1317 от 15.08.18 ООО "ЖСК" до 13-эт. ад. РСО-А, г.Вл-з, ул.Коцоева/Митькина, 23/3</t>
  </si>
  <si>
    <t>Строительство КЛЭП-6кВ от ТП-14, КЛЭП-6кВ от ТП-194 ПС Дзау ГЭС Ф.20./6кВ ТУ№1468 от 25.09.2017г. ЦССИ ФСО РФ в РСО-А до проект. ТП-6/0,4 кВ</t>
  </si>
  <si>
    <t>Строит-во КЛЭП-10кВ Ф.28/10кВ по ТУ№476 от 05.04.2018г. ГКУ"УКС РСО-Алания" от ПС Левоб-ая до проект. ТП-10/0,4кВ,Ф.27/10кВ от ПС Левоб-ая г.Вл-каз</t>
  </si>
  <si>
    <t>ООО СТК-58</t>
  </si>
  <si>
    <t>Номинальный ток свыше 1000 А</t>
  </si>
  <si>
    <t>от 10 до 15 ячеек включительно</t>
  </si>
  <si>
    <t>Трансформаторная мощность от 400 кВА до 1000 кВА вкл.</t>
  </si>
  <si>
    <t>Трансформаторная мощность от 250 кВА до 400 кВА вкл.</t>
  </si>
  <si>
    <t>Реконструкция ВЛ-6кВ  Ф-2 ПС Моздок-110  ТУ 8490 от 19.12.2014 ГКУ "Главтройуправление РСО-Алания" ВНС№15 "Луковский"-водоснобжение г.Моздок</t>
  </si>
  <si>
    <t>ООО «Остров Аквакультуры»</t>
  </si>
  <si>
    <t xml:space="preserve">Темираев Тамерлан Г. </t>
  </si>
  <si>
    <t xml:space="preserve">Нигкоев Кермен Х. </t>
  </si>
  <si>
    <t xml:space="preserve">Колоев Х.М. </t>
  </si>
  <si>
    <t xml:space="preserve">Хамикоев Айвар В. </t>
  </si>
  <si>
    <t xml:space="preserve">Хацаева Т.Г. </t>
  </si>
  <si>
    <t>Арчинов Руслан И.</t>
  </si>
  <si>
    <t>Катаева Светлана И.</t>
  </si>
  <si>
    <t xml:space="preserve">Джиоев Ч.П. </t>
  </si>
  <si>
    <t xml:space="preserve">Адаев Т.У. </t>
  </si>
  <si>
    <t xml:space="preserve">Марзоев Тасолтан Г. </t>
  </si>
  <si>
    <t>Марзоев Илья Р.</t>
  </si>
  <si>
    <t xml:space="preserve">Цомаева Тамара М. </t>
  </si>
  <si>
    <t>Дзагоев Борис Т.</t>
  </si>
  <si>
    <t xml:space="preserve">ООО "Агро-Союз" </t>
  </si>
  <si>
    <t xml:space="preserve">Нугзаров Аслан З. </t>
  </si>
  <si>
    <t xml:space="preserve">Магаев Казбек А. </t>
  </si>
  <si>
    <t xml:space="preserve">АМС Хурикаусского сельского поселения </t>
  </si>
  <si>
    <t xml:space="preserve">Макиева Эльза Г. </t>
  </si>
  <si>
    <t>Елдзаров Азамат Витальевич</t>
  </si>
  <si>
    <t>Томаева Екатерина Александровна</t>
  </si>
  <si>
    <t>Цкаев Казбек Ахбердович</t>
  </si>
  <si>
    <t xml:space="preserve">Самодурова Ирина Ивановна </t>
  </si>
  <si>
    <t>Кучиев Бинали Исмаилович</t>
  </si>
  <si>
    <t xml:space="preserve">Хабаев Таймураз Георгиевич </t>
  </si>
  <si>
    <t>Цаболов Руслан Таймуразович</t>
  </si>
  <si>
    <t>Гусов Алан Александрович</t>
  </si>
  <si>
    <t xml:space="preserve">Гуцаев Тариел Харитонович </t>
  </si>
  <si>
    <t>Савкуева Зарета Мусаевна</t>
  </si>
  <si>
    <t>Камболова Римма А.</t>
  </si>
  <si>
    <t>Джусоев Геннадий Тузарович</t>
  </si>
  <si>
    <t xml:space="preserve">Гадаев Эльбрус Тохович </t>
  </si>
  <si>
    <t>Цориева Анита Хасановна</t>
  </si>
  <si>
    <t>Гасимова Флорида Гусейновна</t>
  </si>
  <si>
    <t>Дзампаев Вячеслав Юрьевич</t>
  </si>
  <si>
    <t>Даурова Нюся Гаджиевна</t>
  </si>
  <si>
    <t>Тедеева Алиона Александровна</t>
  </si>
  <si>
    <t xml:space="preserve">Алиев Магомед Юнусович </t>
  </si>
  <si>
    <t xml:space="preserve">Хугаев Омарий Георгиевич </t>
  </si>
  <si>
    <t>Туриев Алан Датоевич</t>
  </si>
  <si>
    <t>Закороев Аздин Муслимович</t>
  </si>
  <si>
    <t>Суанов Станислав Николаевич</t>
  </si>
  <si>
    <t>Цкаев Руслан Георгиевич</t>
  </si>
  <si>
    <t xml:space="preserve">Джабиева Зарина Аликовна </t>
  </si>
  <si>
    <t>Бекбулатова Люциян Алиевна</t>
  </si>
  <si>
    <t>Аскерова Людмила Александровна</t>
  </si>
  <si>
    <t>Габуев Аслан Валерьевич</t>
  </si>
  <si>
    <t>Кесаев Руслан Николаевич</t>
  </si>
  <si>
    <t xml:space="preserve">Таутиев Агали Олегович </t>
  </si>
  <si>
    <t xml:space="preserve">Кабисов Павел Григорьевич </t>
  </si>
  <si>
    <t>Бадтиев Роберт Анатольевич</t>
  </si>
  <si>
    <t>Газзаев Таймураз Георгиевич</t>
  </si>
  <si>
    <t>Салбиева Рима Мухтаровна</t>
  </si>
  <si>
    <t>Маргиев Георгий Давидович</t>
  </si>
  <si>
    <t xml:space="preserve">Джиникашвили Василий Сергеевич </t>
  </si>
  <si>
    <t>Тавасиева Жанна Дзамболатовна</t>
  </si>
  <si>
    <t xml:space="preserve">Администрация Эльхотовского, сельского поселения глава админ. Гутиев Эльбрус Шамильевич </t>
  </si>
  <si>
    <t xml:space="preserve">СПК "Прогресс" председатель Хубулов Сослан Хадзиматович </t>
  </si>
  <si>
    <t xml:space="preserve">Такаев Герман Радикович </t>
  </si>
  <si>
    <t xml:space="preserve">Министерство культуры РСО-Алания </t>
  </si>
  <si>
    <t>Гаглоев Маирбек Артемович</t>
  </si>
  <si>
    <t>Джиоева Алина Муратовна</t>
  </si>
  <si>
    <t>Царикаев Таймураз Хасанович</t>
  </si>
  <si>
    <t>ООО "Инвест-П" дир. Албегов Сослан Эльбрусович</t>
  </si>
  <si>
    <t>Бестаев Станислав Лаврентьевич</t>
  </si>
  <si>
    <t>Джиоева Зоя Арсеньевна</t>
  </si>
  <si>
    <t>Кокаев Юрий Викторович</t>
  </si>
  <si>
    <t>Келехсаев Василий Маркозович</t>
  </si>
  <si>
    <t xml:space="preserve">Джибилов Науруз Сафарбекович </t>
  </si>
  <si>
    <t>Каджаева Зарина Гариковна</t>
  </si>
  <si>
    <t>Сбродов Владимир Викторович</t>
  </si>
  <si>
    <t>Джабиев Эдуард Романович</t>
  </si>
  <si>
    <t xml:space="preserve">Мурцалов Хасан Захауович </t>
  </si>
  <si>
    <t>Бесолова Роза Кязоевна</t>
  </si>
  <si>
    <t xml:space="preserve">Кадзаев Аслан Константинович </t>
  </si>
  <si>
    <t xml:space="preserve">Хетагова Роксана Анатольевна </t>
  </si>
  <si>
    <t>Апаев Сослан Георгиевич</t>
  </si>
  <si>
    <t>ООО "МолПродукт" ген.дир. Будаев Тимур Савельевич</t>
  </si>
  <si>
    <t>Бритаева Аня Ильинична</t>
  </si>
  <si>
    <t>Гегкиев Батраз Созрыкоевич</t>
  </si>
  <si>
    <t>Кодкудакова Екатерина Владимировна</t>
  </si>
  <si>
    <t>Костина Наталья Петровна</t>
  </si>
  <si>
    <t>Гаглоев Руслан Графович</t>
  </si>
  <si>
    <t>Петков Федор Николаевич</t>
  </si>
  <si>
    <t>Нарикаев Сослан Витальевич</t>
  </si>
  <si>
    <t>Хаткаров Асланбек Исламбекович</t>
  </si>
  <si>
    <t>Мурзабеков Магомет Магометгиреевич</t>
  </si>
  <si>
    <t>ООО "Стройинвест"  дир. Тигиев Казбек Иласович</t>
  </si>
  <si>
    <t>Кодоев Альберт Муссаевич</t>
  </si>
  <si>
    <t>СПК "Алания" предс. Болатаев Георгий Леванович</t>
  </si>
  <si>
    <t xml:space="preserve">Фидаров Олег Николаевич </t>
  </si>
  <si>
    <t xml:space="preserve">Чшиева Мадина Руслановна </t>
  </si>
  <si>
    <t xml:space="preserve">Абаева Альбина Валерьевна </t>
  </si>
  <si>
    <t>Дьяконов Альберт Гамлетович</t>
  </si>
  <si>
    <t>Гузанова Сима Астановна</t>
  </si>
  <si>
    <t>Джиоев Георгий Амиранович</t>
  </si>
  <si>
    <t xml:space="preserve">Тибилов Алан Викторович </t>
  </si>
  <si>
    <t xml:space="preserve"> Хадиков Руслан Дмитриевич</t>
  </si>
  <si>
    <t xml:space="preserve">Дедегкаев Виктор Солтанович </t>
  </si>
  <si>
    <t>Кесаев Руслан Нокарович</t>
  </si>
  <si>
    <t>ИП Доев Борис Темирсолтанович</t>
  </si>
  <si>
    <t xml:space="preserve">Кочиев Олег Тотразович </t>
  </si>
  <si>
    <t xml:space="preserve">Кожиев Юрий Георгиевич </t>
  </si>
  <si>
    <t>Камболов Батраз Темурканович</t>
  </si>
  <si>
    <t>Теблоев Альберт Иванович</t>
  </si>
  <si>
    <t xml:space="preserve">Гибизова Залина Эдуардовна </t>
  </si>
  <si>
    <t>Габайраев Руслан Алибекович</t>
  </si>
  <si>
    <t>Черкезова Елена Владимировна</t>
  </si>
  <si>
    <t xml:space="preserve">Дзгоев Станислав Хоранович </t>
  </si>
  <si>
    <t xml:space="preserve">Кортиев Георгий Сократович </t>
  </si>
  <si>
    <t xml:space="preserve">Магометова Мариян Сраждиновна </t>
  </si>
  <si>
    <t xml:space="preserve">Геворкян Герасим Варужанович </t>
  </si>
  <si>
    <t>Хугаев Андрей Герасович</t>
  </si>
  <si>
    <t>Гацоева Светлана  Константиновна</t>
  </si>
  <si>
    <t xml:space="preserve">Тадевосян Алёша Станиславович </t>
  </si>
  <si>
    <t xml:space="preserve">Гусиев Таймураз Ельдзарович </t>
  </si>
  <si>
    <t xml:space="preserve">Келехсаев Марик Викторович </t>
  </si>
  <si>
    <t xml:space="preserve">Дзагоев Славик Гериевич </t>
  </si>
  <si>
    <t xml:space="preserve">ИП Аликов Алан Казбекович </t>
  </si>
  <si>
    <t>Дзарасов Рустам Рамазанович</t>
  </si>
  <si>
    <t>Кеинишвили Залина Зауровна</t>
  </si>
  <si>
    <t xml:space="preserve">ИП  Болотоев Зураб Алексеевич </t>
  </si>
  <si>
    <t xml:space="preserve">Гельдиева Анжела Руслановна (или Чельдиева) </t>
  </si>
  <si>
    <t>МРО Православный Приход Храма Воскресенья Христова Владикавказской Епархии Русской Православной Церкви (Московский Патриархат) настоятель Жуков Владимир Викторович</t>
  </si>
  <si>
    <t xml:space="preserve">ООО "Гарант" дир. Биченов Владимир Георгиевич </t>
  </si>
  <si>
    <t>Такаева Ольга Николаевна</t>
  </si>
  <si>
    <t xml:space="preserve">Джигкаев Абхаз Аликович </t>
  </si>
  <si>
    <t xml:space="preserve">Бекбулатов Арслан Салатгереевич </t>
  </si>
  <si>
    <t>Дзугаева Фатима Хасанбековна</t>
  </si>
  <si>
    <t xml:space="preserve">Рамонов Давид Казбекович </t>
  </si>
  <si>
    <t>Гегуева Фатима Валерьевна</t>
  </si>
  <si>
    <t xml:space="preserve">Камболова Зоя Умаровна </t>
  </si>
  <si>
    <t>Рубаева Елена Петровна</t>
  </si>
  <si>
    <t>Айрапетян Рафик Грантикович</t>
  </si>
  <si>
    <t>Базиев Вадим Казбекович</t>
  </si>
  <si>
    <t xml:space="preserve">Костенко Елена Владимировна </t>
  </si>
  <si>
    <t xml:space="preserve">Бизикова Фатима Павловна          </t>
  </si>
  <si>
    <t>Гаглоев Заурбек Юрьевич</t>
  </si>
  <si>
    <t xml:space="preserve">Каллагова Бэлла Ахсаровна </t>
  </si>
  <si>
    <t>Тавитова Зоя Сосланбековна</t>
  </si>
  <si>
    <t>Хадаев Аркадий Созурович</t>
  </si>
  <si>
    <t>Танделова Лариса Васильевна</t>
  </si>
  <si>
    <t xml:space="preserve">Моураова Диана Зауровна </t>
  </si>
  <si>
    <t xml:space="preserve">Кайтмазов Вадим Асланбекович </t>
  </si>
  <si>
    <t>Касаев Игорь Солтанович</t>
  </si>
  <si>
    <t>Цогоев Алан Юрьевич</t>
  </si>
  <si>
    <t xml:space="preserve">ИП Бекоев Эдик Хадзибекирович </t>
  </si>
  <si>
    <t>Бутуев Вячеслав Николаевич</t>
  </si>
  <si>
    <t>Гиголаев Николай Арсенович</t>
  </si>
  <si>
    <t xml:space="preserve">Зангиев Казбек Иванович </t>
  </si>
  <si>
    <t>ИП Тедеев Сергей Заурович</t>
  </si>
  <si>
    <t xml:space="preserve">Езеев Анатолий Сергеевич </t>
  </si>
  <si>
    <t>Ногаев Чермен Эльбрусович</t>
  </si>
  <si>
    <t xml:space="preserve">МКОУ СОШ им. М.Х. Караева дир. Амилаханов Валерий Лукманович </t>
  </si>
  <si>
    <t>Наниев Артур Михайлович</t>
  </si>
  <si>
    <t xml:space="preserve">Черчесов Руслан Юрьевич </t>
  </si>
  <si>
    <t xml:space="preserve">Мусадинов Махмуд Салижанович </t>
  </si>
  <si>
    <t>Хачиров Дмитрий Таймуразович</t>
  </si>
  <si>
    <t>Хадонов Игорь Викторович</t>
  </si>
  <si>
    <t xml:space="preserve">Хортиев Валерий Харитонович </t>
  </si>
  <si>
    <t>ГКУ Управление капитального строительства РСО-А нач Кануков Тимофей Хазратович</t>
  </si>
  <si>
    <t xml:space="preserve">Кокоев Алан Темирболатович </t>
  </si>
  <si>
    <t xml:space="preserve">Глава КФХ Догузов Геннадий Кавдиевич </t>
  </si>
  <si>
    <t>Хохов Артур Казбекович</t>
  </si>
  <si>
    <t xml:space="preserve">Кубалова Индира Елкановна </t>
  </si>
  <si>
    <t xml:space="preserve">Зангиев Валерий Северович </t>
  </si>
  <si>
    <t>Хутинаев Арсен Славикович</t>
  </si>
  <si>
    <t>Хадонов Альберт Хасанович</t>
  </si>
  <si>
    <t xml:space="preserve">Зангиева Индира  Муратовна </t>
  </si>
  <si>
    <t>Карсанов Мурат Казбекович</t>
  </si>
  <si>
    <t>Козаева Роза Павловна</t>
  </si>
  <si>
    <t xml:space="preserve">Оказова Фатима Агубеевна </t>
  </si>
  <si>
    <t xml:space="preserve">Хубулов Анатолий Арменакович </t>
  </si>
  <si>
    <t xml:space="preserve">Кантемиров Аслан Калумбович </t>
  </si>
  <si>
    <t xml:space="preserve">Кочиева Эльза Ивановна </t>
  </si>
  <si>
    <t xml:space="preserve">Карсанов Мурат Казбекович </t>
  </si>
  <si>
    <t xml:space="preserve">Дзиов Анатолий Темболатович </t>
  </si>
  <si>
    <t xml:space="preserve">Шавердова Гаянэ Агасовна </t>
  </si>
  <si>
    <t xml:space="preserve">Гусиев Владимир Николаевич </t>
  </si>
  <si>
    <t>Годзоева Марина Александровна</t>
  </si>
  <si>
    <t>Царикаев Муса Лаврентьевич</t>
  </si>
  <si>
    <t xml:space="preserve">Бугаев Александр Петрович </t>
  </si>
  <si>
    <t xml:space="preserve">Нальгиева Лида Шабаз-Гиреевна </t>
  </si>
  <si>
    <t xml:space="preserve">Суанова Фатима Андреевна </t>
  </si>
  <si>
    <t xml:space="preserve">Хохоева Алла Лазарьевна </t>
  </si>
  <si>
    <t>Атаев Сергей Георгиевич</t>
  </si>
  <si>
    <t xml:space="preserve">Сабанов Владик Афакоевич </t>
  </si>
  <si>
    <t xml:space="preserve">Дзотова Лариса Казбековна </t>
  </si>
  <si>
    <t>Рек-ция ВЛ-0,4 кВ  по ТУ№302/699 от 07.03.2019 Цаболов М.С.,с.Хумалаг,ул.Кирова,2 ПС Хумалаг Ф-1-10 кВ ТП 1-5</t>
  </si>
  <si>
    <t>Реконструкция ВЛ-0,4 кВ по ТУ №1938 от 14.08.2019; Дамзов О.М. ЛПХ с.Гизель, ул.Кирова,32; ф-2/10 кВ  опора №1/23 ПС Гизель</t>
  </si>
  <si>
    <t>Реконструкция ВЛ-6кВ Ф-11/6кВПС Унал,строительство ВЛ-0,4 кВ м ТП-6/0,4кВ тех.прис.придорожного сервиса Гогаев Т.К. (ТП №2353 10.10.2019)</t>
  </si>
  <si>
    <t>Реконструкция ВЛ-6 кВ Ф-5/10 кВ  ПС Дзуарикау, стр-во ВЛ-0,4 кВ и ТП-6/0,4 кВ;Касоев К.В. с.Кодахджин к/н 15:07:0020203:1312( ТП№ 2540/2019/СОФ/АлРЭС)</t>
  </si>
  <si>
    <t>Реконструкция ВЛ 0,4кВ ТП 26 ПСФаснал 35 ТУ №58 от 27.01.2017  Бязров В.А. дач.дом с.Мадзаска уч.106</t>
  </si>
  <si>
    <t>Реконструкция ВЛ 6 кВ.Ф 26 ПС Фаснал 35 ТУ 56 ( от 25.01.2017) Сокаева Алла Тамбиевна. Дачный дом местность Мадзаска уч.№29</t>
  </si>
  <si>
    <t>Реконструкция ВЛ 0,4кВ Ф 26 ПС Фаснал 35 ТУ № 60 от 26.01.2017 Темираева А.А. Дачный дом местность Мадзаска уч. № 68</t>
  </si>
  <si>
    <t>Реконструкция ВЛ 0,4кВ Ф 26 ПС Фаснал 35 ТУ № 712 от 16.05.2017 Малиев А.В. Дачный дом местность Мадзаска уч. № 95</t>
  </si>
  <si>
    <t>Реконструкция ВЛ-0,4 кВ по ТУ№1032 от 12.07.2017г. Бадтиева Д.Х. ЛПХ,с.В.Саниба,ул.2 Линия,11,ПС Гизель,Ф-3/10кВ,ТП3-12,Ф-1/0,4кВ</t>
  </si>
  <si>
    <t>Реконструкция ВЛ-0,4 кВ ТУ№1214 от 11.08.2017 Матиашвили Т.Д. ж/д, с. Сунжа, ул. Кутузова 33 ПС Сунжа ТП 6-17 Ф-3/0,4кВ</t>
  </si>
  <si>
    <t>Реконструкция ВЛ 0,4 кВ Ф-2 от ТП 5-33 ПС Эльхотово по ТУ 1786 от 17.11.2017 г.Жилой дом Гаглоева З.З. с.Эльхотово,ул.Бр.Кубаловых,83</t>
  </si>
  <si>
    <t>Реконструкция ВЛ-6кВ по ТУ№1902 от 11.12.2017 Цаболова О.П., с. Октябрьское, ул. Коммунальная, 2 кв. 1 ПС Сунжа Ф-7/6 кВ</t>
  </si>
  <si>
    <t>Рек-ия ВЛ-0,4кВ ф-1/0,4кВ от ТП-5-29 ПС Фиагдон ТУ №220 от 15.02.18г. Дзебоев Э.Б. для ЛПХ п. Фиагдон, уч. 256</t>
  </si>
  <si>
    <t>Рек-ция ВЛ-0,4кВ  по ТУ№293от 05.03.2018 Такаева Н.Ф.ЛПХ,с.Даргавс,ул.Тагаурская,28А ПС ГДГЭС,Ф-4/6кВ,ТП 4-14</t>
  </si>
  <si>
    <t>Реконструкция ВЛ-0,4 кВ ТУ№657 от 14.05.2018 Гаглоева З.С. ЛПХ, с. Сунжа, ул. Матросова, 10, ПС Сунжа, ТП 4-15 Ф-2/0,4кВ</t>
  </si>
  <si>
    <t>Реконструкция ВЛ-0,4кВ от ТП-6/0,4кВ  ПС Зарамаг ТУ №680  от 22.05.2018г. Гагиев М.М. ЛПХ. с.Слас, уч. 2.2.</t>
  </si>
  <si>
    <t>Реконструкция ВЛ-10 кВ по ТУ№727 от 25.05.2018г. Дигурова Ф.Б., ЛПХ,с.Кобан, ул. Ч.Тлатова,56,ПС ГДГЭС Ф-3/6 кВ, ТП 3-11, Ф-1/0,4кВ</t>
  </si>
  <si>
    <t>Реконструкция ВЛ-0,4 кВ по ТУ№734 от 28.05.2018г. Олисаев Р.А ЛПХ,с.Старая Саниба ПС Кармадон,Ф-1/6кВ,ТП 1-2,Ф-1/0,4кВ</t>
  </si>
  <si>
    <t>Реконструкция ВЛ-0,4 кВ по ТУ№738 от 29.05.2018г. Гогичаева С.Д. ЛПХ,с.Кобан,улЧ.Тлатова,52,ПС ГДГЭС,Ф-3/6кВ,ТП 3-11,Ф-1/0,4кВ</t>
  </si>
  <si>
    <t>Рек-ия ВЛ-0,4кВ ф-1/0,4кВ от ТП-7-11 ПС Фиагдон ТУ №824 от 08.06.18г. Кацанов Т.Н. для ЛПХ с.Даллагкау, уч. № 105</t>
  </si>
  <si>
    <t>Реконструкция   ВЛ 0,4 кв Ф-2 от ТП 3-24  ПС Дарг-Кох по ТУ №865  от 15.06.2018.г ЛПХ  Гусалов С. В.  с. Дарг-Кох ул.Артезианская, 59 "а"</t>
  </si>
  <si>
    <t>Реконструкция ВЛ 0,4 кВ Ф-3 от ТП 3-1 ПС Предмостная ТУ 550 от 05.04.2019 Капустин А.П. пос.Калининский,пер.Теречный,18-ж.д.</t>
  </si>
  <si>
    <t>Реконструкция ВЛ-0,4 кВ по ТУ№883 от 13.06.2018г. Сокаев А.А.,ЛПХ,с.Гизель,ул.Линия 3,уч.30,ПС Гизель,Ф-1/10кВ,ТП 1-10,Ф-1/0,4кВ</t>
  </si>
  <si>
    <t>Реконструкция ВЛ-0,4кВ по ТУ№914 от 25.06.2018 г. Кокаева А.Х., ЛПХ, с.Гизель,ул.Ген.Бароева,84, ПС Гизель, Ф-1/10 кВ,ТП 1-10, Ф-1/0,4 кВ, оп.№3</t>
  </si>
  <si>
    <t xml:space="preserve">Реконструкция ВЛ-0,4кВ от ТП-11-4 Ф-11-6кВ ПС Унал ТУ №1012 от 02.07.18г. Ватаев Т.Р. ЛПХ.  с.Зинцар, (КН: 15:07:0020206:378) </t>
  </si>
  <si>
    <t>Реконструкция ВЛ 6кВ ТУ№1026 от 02.07.2018 Алиева Фуна Мухтаровна ЛПХ,с.Майское,ул.Али Борзиева,27,ПС Ольгинская Ф-8/6 кВ</t>
  </si>
  <si>
    <t>Реконструкция ВЛ-0,4 кВ по ТУ№1109 от 23.08.2018г. Габалов С.И. ЛПХ,с.Ногир ул.Надтеречная ,60 ПС Ногир Ф-5/6кВ,ТП 5-2,Ф-3/0,4кВ оп.№1/11</t>
  </si>
  <si>
    <t>Реконструкция ВЛ 0,4 кВ Ф-2 ТП 2-12 ПС Дарг-Кох ТУ №1126 от 24.07.2018 г. Кцоева З.Р. Нежилое здание (ферма) Кировский район 200 м восточнее с.Карджин</t>
  </si>
  <si>
    <t>Рек-ия ВЛ-0,4кВ ф-1/0,4кВ от ТП-5-3 ПС Фиагдон ТУ №1147 от 24.07.18г. Дзукаева Ф.В. для ЛПХ в с. Урикау, д. 39в</t>
  </si>
  <si>
    <t>Реконструкция ВЛ-0,4 кВ по ТУ№1182 от 30.07.2018 Цховребадзе М.З. ж/д с. Сунжа, ул. Иристонская, 139 ПС Сунжа ТП 5-2 Ф-2/0,4 кВ Ф-5/6 кВ</t>
  </si>
  <si>
    <t>Реконструкция ВЛ 6 кВ Ф.26 ПС Фаснал 35, с установкой ТП,монтажом ВЛ 0,4 кВ ТУ 1232 от 10.08.2018 Бичегкуев А.В. ЛПХ 1150 м.Восточнее с.Верхний Лезгор</t>
  </si>
  <si>
    <t>Реконструкция ВЛ-0,4 кВ Ф-3 от ТП6-7 ПС Терская ТУ№1240 10.08.2018 Юсупова К.А. с.Кизляр,ул.Гулаева,28 А-ж.д</t>
  </si>
  <si>
    <t>Реконструкция  ВЛ 0,4 кВ Ф.26 ПС Фаснал 35 ТУ 1258 от 15.08.2018 Нигкоева З.К. ЛПХ 950 м восточнее с Лезгор</t>
  </si>
  <si>
    <t xml:space="preserve">Реконструкция ВЛ-0,4кВ от ТП-5-21 Ф-5-10кВ ПС Дзуарикау ТУ №1286 от 16.08.18г. Парастаева З.Ю. садовой дом СНТ "Геолог" сад, №74 (92) </t>
  </si>
  <si>
    <t>Реконструкция ВЛ-0,4 кВ по ТУ№1349 от 27.08.2018г. Бекмурзаева Л.Г. ЛПХ,с.Кобан,уч.254,ПС ГДГЭС,Ф-3/6кВ,ТП 3-11 от оп.№4/7</t>
  </si>
  <si>
    <t>Рек-ция ВЛ-0,4кВ  по ТУ№1374 от 04.09.2018 Чиаев Т.З.ЛПХ,с.Гизель,ул.Ген.Бароева,224,ПС Гизель,Ф-2/10кВ,ТП2-8,Ф-8/0,4кВ</t>
  </si>
  <si>
    <t>Реконструкция ВЛ-0,23 кВ Ф-21от ТП 8-4 ПС Павлодольская -2 ТУ№1418от 10.09.2018 Демьяненко А.С. ст.Павлодольская,ул.Лесная,8-жил.д.</t>
  </si>
  <si>
    <t>Реконструкция ВЛ-0,4 кВ от ТП-5-15 Ф-5-10 кВ ПС Дзуарикау ТУ 1458 от 14.09.18 г. Дудайты А.А. ж.д. с Майрамадаг ул.Бритаева,1"г"</t>
  </si>
  <si>
    <t>Реконструкция ВЛ 0,4кВ ТП 26-30 ПСФаснал 35 ТУ№1471 от 18.09.2018 Бесаев Э.Р. жилой дом с.Ахсау</t>
  </si>
  <si>
    <t>Реконструкция ВЛ-0,4 кВ по ТУ№ 1537 от 21.09.2018 г.Галаванов Р.З., Жил. дом,с. Даргавс,ул. Е.Романова,61, ПС ГДГЭС,Ф-4/6 кВ, ТП 4-3, Ф-1/0,4 кВ,</t>
  </si>
  <si>
    <t xml:space="preserve">Реконструкция ВЛ-0,4кВ от ТП-5-21 Ф-5-10 кВ ПС Дзуарикау ТУ №1548 от 02.10.18г. Ожегова Н.Ю.  ЛПХ. с.Кодахджин ул. Речная, уч. 4 «а» </t>
  </si>
  <si>
    <t>Реконструкция ВЛ-0,4кВ  по ТУ№1587 от 13.10.2018 Комаев А.Б. жил.дом.г.Влад-з,Гизельское шоссе кад.ном. 15:09:0031901:235 ПС Левобережная,Ф-29/10кВ</t>
  </si>
  <si>
    <t>Реконструкция ВЛ-0,4кВ  по ТУ№1592 от 03.10.2018 Комаева Р.С. жил.дом.г.Влад-з,Гизельское шоссе кад.ном. 15:09:0031901:283 ПС Левобережная,Ф-29/10кВ</t>
  </si>
  <si>
    <t>Реконструкция ВЛ-0,4 кВ по ТУ №1620 от 12.10.2018; Доев Э.М. ЛПХ с.Гизель, ул.Барбашова,1 Б; ф-1/10 кВ ф-1/0,4 кВ ТП 1-4 опора №1/21 ПС Гизель</t>
  </si>
  <si>
    <t>Реконструкция ВЛ-0,23 кВ от ТП 6-9 ПС ТерскаяТУ№1623 от 09.10.2018 Абреков Р.А. с.Кизляр,ул.Первомайская,49Ж-ж.д.</t>
  </si>
  <si>
    <t>Реконструкция ВЛ-0,4 кВ по ТУ№1762от 09.11.2018г. Найфонов А.Т. ЛПХ,с.Кобан,ул.Тлатова,26,ПС ГДГЭС,Ф-3/6кВ,ТП 3-11,Ф-1/0,4кВ</t>
  </si>
  <si>
    <t>Реконструкция ВЛ-0,4 кВ по ТУ№1814 от 15.11.2018г. Тибилов Ц.Р.зем. уч. для ведения жив-ва,южнее ст.Архонская,ПС Арх-я,Ф-3/10кВ,ТП3-24,Ф-1/0,4 оп.1/3</t>
  </si>
  <si>
    <t>Реконструкция ВЛ-0,23 кВ Ф-2 от ТП 5-1 ПС Предмостная ТУ№1884/154 от 28.11.2018 Хасанов М.А.ст.Терская,ул.Озерная,12 жил.д.</t>
  </si>
  <si>
    <t>Реконструкция ВЛ-10 кВ Ф-4ПС Мичурино-35 с установкой КТП 40кВа по ТУ№1893от 27.11.2018г. Кубатиев А.Д. ЛПХ восточная окраина с.Фиагдон</t>
  </si>
  <si>
    <t>Реконструкция ВЛ 0,4 кВ. ТП 26-12 ПС Фаснал 35 ТУ № 1913/220 (от 11.12.2018) Озиев Э.Х. Жилой дом с. Одола</t>
  </si>
  <si>
    <t xml:space="preserve">Реконструкция ВЛ-0,4кВ от ТП-5-36 Ф-5-10кВ ПС Дзуарикау ТУ №1928 от 06.12.18г.  Родионова И.Е.  Садовой дом , СНТ «Геолог", сад 14   </t>
  </si>
  <si>
    <t>Реконструкция ВЛ-0,4кВ от ТП-5-36  ПС Дзуарикау ТУ  №1932/239 от 04.12.2018г. Шауэрман В.В. СНТ "Геолог" сад, 123</t>
  </si>
  <si>
    <t>Реконструкция ВЛ-0,4кВ от ТП-5-21 Ф-5-10кВ ПС Дзуарикау ТУ№1961 от 11.12.2018 г.Гобозова В.Е. садовой дом СНТ "Геолог"</t>
  </si>
  <si>
    <t xml:space="preserve">Реконструкция ВЛ-0,4кВ от ТП-2-32 Ф-2-10кВ ПС Дзуарикау ТУ №2048/349 от 25.12.18г. Сокурова А.М. ЛПХ. с.Дзуарикау, ул.Бритаева, 2 "д" </t>
  </si>
  <si>
    <t xml:space="preserve">Реконструкция ВЛ-0,4кВ от ТП-5-34 Ф-5-10кВ ПС Дзуарикау ТУ №2060 от 26.12.2018 г.  Кудзиева Ф.К. ферма в районе с.Кодахджин </t>
  </si>
  <si>
    <t>Реконструкция ВЛ-0,23 кВ Ф-4 от ТП 5-14 ПС Троицкая ТУ № 41/435 (24.01.2019) Чумаченко Г.В., с. Троицкое, ул. Мичурина, 102 - ж.д</t>
  </si>
  <si>
    <t>Реконструкция ВЛ-0,4кВ  по ТУ№51 от 23.01.2019 Кокоев И.М.,магазин ,с.Ногир,ул.Чкалова,6 ПС Ногир110,Ф-5/6кВ,ТП 5-10,Ф-2/0,4кВ,оп№6</t>
  </si>
  <si>
    <t xml:space="preserve">Реконструкция ВЛ-0,4 кВ Ф-3 ТП-1-8 Ф-1/6 кВ ПС Змейская ;жилой дом Тедеева Ф.Н., Кировский район,с. Иран,ул. Токаева, 13 ТП№59 от 24.01.2019 </t>
  </si>
  <si>
    <t xml:space="preserve">Реконструкция ВЛ-0,4 кВ Ф-3 ТП-13-2 Ф-13/10 кВ ПС Эльхотово; жилой дом Плиева И.Ю.; с. Эльхотово ул. Хетагурова, 70 а (ТП  №61 от 24.01.2019)         </t>
  </si>
  <si>
    <t>Реконструкция ВЛ 0,4 кВ Ф-3 ТП 13-16 ПС Эльхотово ТУ 65/457 от 24.01.2019 г. Колхиев А.С. Жилой дом с.Эльхотово ул.И.Макеева,11</t>
  </si>
  <si>
    <t xml:space="preserve">Реконструкция ВЛ-0,4кВ от ТП-5-26 Ф-5-10кВ ПС Дзуарикау ТУ №90/479 от 29.01.19г. Козонова М.Н. ж/д с.Майрамадаг ул. Миладзе, уч. 256 </t>
  </si>
  <si>
    <t>Реконструкция ВЛ-0,4 кВ по ТУ №102 от 25.01.2019; Хугаев А.Г, с.Ногир, ул.Д.Хугаева,2Г; ТП 8-22  ф-3/0,4 кВ ПС Ногир</t>
  </si>
  <si>
    <t xml:space="preserve">Строительство ВЛ-0,4 кВ ТП-5-43 Ф-5/6 кВ  ПС Алагир ЛПХ , в с.Хидикус, Бокоева Аза Савельевна, договор ТП от 15.02.2019 №200 </t>
  </si>
  <si>
    <t xml:space="preserve">Реконструкция  ВЛ-0,4 кВ Ф-2 ТП-2-6 Ф-2/6 кВ  ПС Змейская;жилой дом  Кокоева З.Т.ст. Змейская,ул. Советская, 4 а  ТП №218 от 19.02.2019 </t>
  </si>
  <si>
    <t>Реконструкция ВЛ-0,23 кВ Ф-2 от ТП 6-11 ПС Терская ТУ№292/695от 04.03.2019 Аблезова Р.М. с.Кизляр,ул.Молодежная 1А-жил.д.</t>
  </si>
  <si>
    <t>Реконструкция ВЛ 0,4 кВ по ТУ 316 от 11.03.2019  Кесаева Т.Т. база с/х продукции Ардонский р-н с.Коста юж.окраина,ТП 3-1Ф-1-0,4кВ ПС Коста 35</t>
  </si>
  <si>
    <t xml:space="preserve">Реконструкция ВЛ-0,4 кВ Ф-2 ТП-2-23 Ф-2/10кВ  ПС Дарг-Кох; ЛПХ,Кировский район, с.Дарг-Кох,ул. Ленина,15  Дигуров А.Р., ТП№365 от 14.03.2019 </t>
  </si>
  <si>
    <t>Строительство ВЛ-0,4 кВ Ф-1/10 кВ ПС Гизель; Тотоева Л.Г.;Пригородный район с.Гизель,3 линия, уч.47 к.н. 15:08:0220225:245 (ТП№372 от 22.03.2019)</t>
  </si>
  <si>
    <t>Реконструкция ВЛ 0,4 кВ по ТУ№377/780 от 18.03.2019 г., Кастуев С.К., с.Заманкул, ул.Ленина,2 "а" ПС Заманкул ТП 3-12</t>
  </si>
  <si>
    <t>Реконструкция ВЛ-0,4кВ Ф-4 ТП-3-2 Ф-3/10кВ ПС Змейская тех прис. фермы Болотаев М.А. дог.ТП от 22.03.2019№406</t>
  </si>
  <si>
    <t>Реконструкция ВЛ 0,4 кВ по ТУ №424/846 от 25.03.2019 г.,Слонов О.В., с.Хумалаг, ул.Ленина, 155,ПС Хумалаг ТП 6-4</t>
  </si>
  <si>
    <t xml:space="preserve">Реконструкция ВЛ-0,4кВ от ТП-5-34 Ф-5-10кВ ПС Дзуарикау ТУ №492 от 03.04.19г. Битаров М.А..  Садовой дом  СНТ «Геолог", сад 142А   </t>
  </si>
  <si>
    <t>Рек-ция ВЛ-0,4кВ  по ТУ№500 от 03.04.2019 Хутинаева И.Г. жил.дом,южнее с.Кобан,ПС ГДГЭС,Ф-0,5/10кВ,ТП3-3,Ф-1/0,4кВ</t>
  </si>
  <si>
    <t xml:space="preserve">Реконструкция ВЛ-0,4 кВ Ф-1 ТП-6-2 Ф-6/6 кВ  ПС Фиагдон ;жилой дом Гадзиева Л.В.п.Верхний Фиагдон уч.736 ТП №535  от 04.04.2019 №535 </t>
  </si>
  <si>
    <t>Реконструкция ВЛ 0,23 кВ Ф-2 от ТП 5-6 ПС Предмостная ТУ 537 от 03.04.2019 Алероева З.А. ст.Терская,ул.Октябрьская,27-ж.д.</t>
  </si>
  <si>
    <t>Реконструкция ВЛ 0,4 кВ. ТП 11-2 ПС Чикола 110 ТУ №548/740 от 10.04.2019 Мостиев В.И. нежил.здание с.Чикола</t>
  </si>
  <si>
    <t>Реконструкция ВЛ-0,4 кВ Ф-1 ТП-3-7 Ф-3/10 кВ ПС Архонская; ЛПХ, Тасоева Л.Г.;Пригородный район,ст.Архонская, ул.Солнечная,32 б.(ТП №552 от 10.04.2019)</t>
  </si>
  <si>
    <t xml:space="preserve">Реконструкция ВЛ-0,4кВ от ТП-7-9 Ф-7-10кВ ПС Ардон ТУ №590 от 30.04.19 г. Тедеев М.С.  ж/д  п. Рамоново, ул. Суанова, 25 </t>
  </si>
  <si>
    <t>Реконструкция ВЛ-0,4 кВ по ТУ№594 от 18.04.2019 Гагиев Н.Г. ЛПХ с. Сунжа, ул. Победы, 2 ПС Сунжа ТП 1-4 Ф-1/0,4кВ Ф-1/6кВ</t>
  </si>
  <si>
    <t>Реконструкция ВЛ-0,23 кВ Ф-3 от ТП 6-9 ПС Терская ТУ № 611/1022(19.04.2019) Шихова З.Н., с. Кизляр, ул. Первомайская, 49 И - ж.д</t>
  </si>
  <si>
    <t>Реконструкция ВЛ 0,4 кВ Ф-1 от ТП 3-1 ПС РаздольнаяТУ 612/1023 от 19.04.2019 Валиев Ф.А. с.Виноградное,за чертой-ЛПХ</t>
  </si>
  <si>
    <t>Реконструкция ВЛ-0,4кВ Ф-1ТП-5-6 Ф-5/10кВ ПС Эльхотово тех прис. неж.здания  Заоева И.Б. дог.ТП от 19.04.2019№621</t>
  </si>
  <si>
    <t>Реконструкция ВЛ-0,4 кВ Ф-3 ТП-6-2   Ф-6/6 кВ  ПС Фиагдон тех.прис.ЛПХ с.В.Фиагдон, Тедеева З.З. дог.ТП от 19.04.2019 №662</t>
  </si>
  <si>
    <t>Реконструкция ВЛ 0,4 кВ по ТУ №722/1188 от 30.04.2019 г.,Черджиев С.Т., с.Заманкул,ул.Б.Кусова, 13, ПС Заманкул ТП 2-13</t>
  </si>
  <si>
    <t>Рек-ия ВЛ-0,4кВ от ТП-2-61 ПС Алагир ТУ№726 от 08.11.19г. Туаев Ч.В. для жилого дома в п. Цемзавод, ул. Лесная,1</t>
  </si>
  <si>
    <t>Реконструкция ВЛ-0,4 кВ Ф-2 ТП-5-10  Ф-5/6 кВ  ПС Ногир тех.прис.неж. здания, Хугаев А.Р. дог.ТП от 07.05.2019№732</t>
  </si>
  <si>
    <t>Реконструкция ВЛ-6 кВ   Ф-5/6 кВ  ПС Алагир, строительство ВЛ-0,4 кВ и ТП-6/0,4 кВ   Цахоев Т.Х. дог.ТП от 20.05.2019 №791</t>
  </si>
  <si>
    <t xml:space="preserve">Строительство ВЛ-0,4 ТП-3-18 Ф3/10 кВ ПС Архонская; Тедеев А.А.; ст.Архонская к.н. 15:08:0010302:126 (ТП №797 от 22.05.2019)                          </t>
  </si>
  <si>
    <t xml:space="preserve">Реконструкция ВЛ-0,4кВ от ТП-5-12 Ф-5-6кВ ПС Фиагдон ТУ №809/1302 от 22.05.19г. Плиев В.Т. ЛПХ  с.Лац, КН:15:07:0500108:226. </t>
  </si>
  <si>
    <t xml:space="preserve">Реконструкция ВЛ-0,4 кВ Ф-1 ТП-6-4 Ф-6/6 ПС Тарское; Эсмурзиев Б.Х. Пригородный район,с.Тарское, ул.Южная 1 а (ТП№ 1234 от 06.06.2019)                </t>
  </si>
  <si>
    <t xml:space="preserve">Реконструкция ВЛ-0,4 кВ Ф-2  ТП-3-7 Ф-3/10 кВ  ПС Змейская, Дряев К.Г. Кировский район 1 км восточнее ст.Змейская, (ТП№933 от 05.06.2019)            </t>
  </si>
  <si>
    <t xml:space="preserve">Реконструкция  ВЛ-10 кВ Ф-1/10 кВ ПС Гизель,ст-во  ВЛ-0,4 кВ и ТП-10/0,4 кВ;Гиоев А.А.;с.Гизель,линия 3, уч. 55(ТП№1462/2019/СОФ Арх.РЭС от 14.06.19) </t>
  </si>
  <si>
    <t>Реконструкция ВЛ-0,4 кВ Ф-1  ТП-2-8  Ф-2/6 кВ  ПС ГДГЭС;ЛПХ Худиев У.К. с. Кобан, к.н 15:08:0250102:18 ТП№1499/2019/СОФ/АрхРЭС от 14.06.2019</t>
  </si>
  <si>
    <t>Реконструкция ВЛ 0,4кВ по ТУ 1044 от 28.06.2019 Тегетаева З.А. магазин Ардонский р-н,с.Мичурино,ул.Ленина б/н,ТП 3-3Ф-1-0,4кВ ПС Мичурино 35</t>
  </si>
  <si>
    <t>Реконструкция ВЛ 0,23 кВ Ф-3 от ТП 5-17 ПС Троицкая ТУ 1060 от 21.06.2019 ГагиеваА.Г., с.Ново-Георгиевское,ул.Бр.Гасиеваых,74В-ж.д</t>
  </si>
  <si>
    <t>Реконструкция ВЛ 10 кВ Ф-4 ПС Мичурино-35 с установкой КТП 160кВа по ТУ-973 от 21.06.2019 жил.дом Гутнова С.А. с.Фиагдон</t>
  </si>
  <si>
    <t xml:space="preserve">Реконструкция ВЛ-0,4 кВ Ф-3 ТП-4-11 Ф-4/6 кВ ПС Сунжа; ферма, Цховребов А.С. к.н. 15:08:0020203:532 (ТП №1676 от 04.07.2019)                          </t>
  </si>
  <si>
    <t>Реконструкция  ВЛ 0,4 кВ ф 2 ТП 9-45 ПС Чикола 110 ТУ№ 1690/2019 от 05.07.2019 г.Казакова Роза  Хусейнова жил дом с.Чикола ул.Б.Баликоева</t>
  </si>
  <si>
    <t>Реконструкция ВЛ-0,4 кВ по ТУ №1722 от 08.07.2019; Караева А.Б. ЛПХ южнее с.Нар, уч.7; Ф-2/0,4 кВ от ТП 11-3 ПС Алагир</t>
  </si>
  <si>
    <t>Реконструкция ВЛ-0,4кВ Ф-3 ТП-3-2 Ф-3/6 кВ  ПС ГДГЭС, тех.прис.жил. дома в с. Кобан,Гецаев К.Я. договор ТП от 17.07.2019 №1786</t>
  </si>
  <si>
    <t>Реконструкция ВЛ 0,4 кВ по ТУ 1774 от 19.07.2019  Толпарова Э.Н. жил.дом.Ардонский р-н с.Фиагдон,ул.Бритаева б\н,ТП 4-32 Ф-1-0,4кВ ПС Мичурино-35</t>
  </si>
  <si>
    <t>Реконструкция ВЛ-0,23 кВ Ф-3 от ТП 6-9 ПС Терская ТУ № 1797/2019/СОФ/Мозд.РЭС(25.07.2019) Ибрагимова П.Л., с. Кизляр, ул. Первомайская, 49 к - ж.д.</t>
  </si>
  <si>
    <t xml:space="preserve">Реконструкция ВЛ 0,4 кВ ф 2 ТП 1-3 ПС Чикола 110 ТУ№1790/2019 от 25.07.2019 г.Хатагова Тамара Ахсарбековна с.Чикола ул.Медоева 24 </t>
  </si>
  <si>
    <t>Реконструкция ВЛ 0,4 кВ ф 1 ТП 1-21 ПС Чикола 110 ТУ№ 1787/2019 от 23.07.2019 г.Сабеев Таймураз Инбергович с.Калух</t>
  </si>
  <si>
    <t>Реконструкция ВЛ-0,4 кВ по ТУ №1850 от 24.07.2019; Икаев Р.Л. ст.Архонская, ул. Боровика, 22 А; ф-3/10 кВ опора №22 ПС Архонская</t>
  </si>
  <si>
    <t>Реконструкция ВЛ-0,4 кВ по ТУ№1883/2019 от 30.07.2019г.Мисикова М.Р.,с.Зильги,ул.Лазарова,1В,ПС Хумалаг Ф-2-10кВ ТП 2-8</t>
  </si>
  <si>
    <t>Реконструкция ВЛ-0,23 кВ Ф-2 от ТП 3-4 ПС Раздольная ТУ № 1907/2019/СОФ/Мозд.РЭС(05.08.2019) Джелиева И.А., с. Виноградное, ул. Ворошилова, 6 а - ж.д.</t>
  </si>
  <si>
    <t>Реконструкция ВЛ-0,4кВ по ТУ№1954 от 14.08.2019 г. Гаглоев Т.Г., ЛПХ,с.Н.Саниба,ул.Куйбышева,7. ПС Гизель,Ф-3/10 кВ,оп.№62.,ТП 10/0,4 кВ</t>
  </si>
  <si>
    <t>Реконструкция ВЛ-0,4кВ  Ф-2 от ТП 3-24 ПС Дарг-Кох по ТУ 1999/2019/СОФ/Кир.РЭС от 14.08.2019 неж.пом.Гучмазов Д.В. Кир.р-н,511,3 км. а/д Ростов-Баку</t>
  </si>
  <si>
    <t>Реконструкция ВЛ-0,4 кВ Ф-3 ТП-23-34 Ф-23/10 кВ ПС Кора-Урсдон; ферма, Касаев Ч.В.; Дигорскийий р-н, к.н. 15:05:0020101:69 ( ТП№1986/2019/СРФ/Диг.РЭС)</t>
  </si>
  <si>
    <t>Реконструкция ВЛ-6 кВ Ф-5/6 кВ ПС Фиагдон,ст-во ВЛ-0,4 кВ и ТП-6/0,4 кВ;Томаев З.Б.с.Харисджин к/н 15:07:0020206:18(ТП№2051/2019/СОФ/АлРЭС от 29.08.19</t>
  </si>
  <si>
    <t>Реконструкция ВЛ 0,23 кВ Ф-4 от ТП 5-14 ПСТроицкая ТУ 2122 от 30.08.2019 Курило Е.А.,с.Троицкое,ул.Мичурина,94 ж.д.</t>
  </si>
  <si>
    <t>Реконструкция ВЛ 0,4 кВ Ф-3 от ТП 2-3 ПСПавлодольская -2 ТУ 2121 от 30.08.2019 Роменский А.А. ст.Павлодольская,ул.Гагарина,175 В-ж.д.</t>
  </si>
  <si>
    <t>Реконструкция  ВЛ 0,4 кВ ф 1 ТП 11-2 ПС Чикола 110 ТУ№ 2167/2019 от 11.09.2019 г. Кертанов Хасанбий Ибрагимович жилой дом с.Чикола ул.Дедегкаева б/н</t>
  </si>
  <si>
    <t>Реконструкция ВЛ 0,4 кВ по ТУ№2209/2019/СОФ/Прав.РЭС  от 18.09.2019 г., Гагиева Л.Г., с.Фарн, ул. Степная, 45 а, ПС Коста ТП 4-4</t>
  </si>
  <si>
    <t>Реконструкция ВЛ 0,4 по ТУ №2239/2019/СОФ/ПрРЭС от 26.09.2019 г., ОАО "Промжелдортранс",с.Ст. Батако,кадастровый №15:03:0020101:297, ПС Цалык ТП 4-2</t>
  </si>
  <si>
    <t>Реконструкция ВЛ 0,4кВ ТП 26  ПСФаснал 35 ТУ№2284/2019/СОФ/Ир РЭСот 24.09.2019 Дзоблаева Н.Х. дачный дом местность Мадзаска уч.№123</t>
  </si>
  <si>
    <t>Реконструкция ВЛ 0,4 кВ ф 5 ТП 11-1 ПС Чикола 110 ТУ№ 2320/2019 от 02.10.2019 г. Нежилое здание Тамаев Касполат Алунбекович с.Чикола</t>
  </si>
  <si>
    <t>Реконструкция ВЛ-0,4 кВ Ф-2 ТП-6-3 Ф-6/6 кВ ПС Тарская; Лохов З.А. Пригородный район,с.Тарское, ул.Садовая,4(ТП №2375/2019/СОФ/Окт.РЭС  от 11.10.2019)</t>
  </si>
  <si>
    <t>Реконструкция ВЛ-6 кВ Ф-11/6 кВ ПС Зарамаг, строительство ВЛ-0,4 кВ и ТП-6/0,4 кВ, Джанаев С.Т.с.Тоборза.ТП №2374/2019/СОФ/АлРЭС 11.10.2019</t>
  </si>
  <si>
    <t xml:space="preserve">Реконструкция ВЛ 0,4 кВ ф.2 ТП 9-36 ПС Чикола 110 ТУ № 2372/2019 от от 18.10.2019 Кантемиров А.Ч. жилой дом с. Средний Урух  ул.Фидарова 17 б         </t>
  </si>
  <si>
    <t>Реконструкция ВЛ-0,4 кВ Ф-1/0,4 кВ ТП 5-58 Ф5/6 ПС Фиагдон; жил.дом Шотаев Р.В. с.Цмити, к/н 15:07:0020205:636 (ТП №2413/2019/СОФ/АлРЭС от 22.10.2019)</t>
  </si>
  <si>
    <t>Реконструкция ВЛ-0,4 кВ Ф-2 ТП-7-11 Ф-7/6 кВ ПС Фиагдон; Челахсаева С.И., с.Даллагкау уч.28 (ТП № 2530/2019/СОФ/АлРЭС от 29.10.2019)</t>
  </si>
  <si>
    <t>Реконструкция ВЛ-0,4 кВ ТУ №2706/2019/СОФПрав.РЭС/2064 от 22.11.19г. Красникова О.А.,с.Заманкул,кадастровый №15:03:0000000:798</t>
  </si>
  <si>
    <t>Рек-ция ВЛ-10кВ Ф-3 ПС Кадгарон-35 с установкой КТП 40кВа по ТУ-2917 от 25.12.2019г. Кулаев С.Н. рыбное хозяйство</t>
  </si>
  <si>
    <t>Строительство ВЛ-0,4 кВ ТП-11-3;Ф-11 ПС Зарамаг; Калоева К. К.; с. Нар, уч.9, Алагирского района (ТП №2933/2019/СОФ/Ал РЭС от 30.12.2019 )</t>
  </si>
  <si>
    <t>Реконструкция ВЛ-10 кВ по ТУ №2982 от 30.12.2019; Тлатов Г.О. ЛПХ Ардонский р-н; Ф-3 ПС Кадгарон с установкой КТП 40 кВа</t>
  </si>
  <si>
    <t xml:space="preserve">Реконструкция ВЛ-10 кВ Ф-11  ПС Чикола, строительство ВЛ-0,4 кВ и ТП-10/0,4 кВ;ГКУ УКС РСО-А ,Дзитоев Т.Р.ТП №3060/2020/СОФ/ИрафРЭС  28.01.2020       </t>
  </si>
  <si>
    <t>Реконструкция ВЛ-0,4 кВ по ТУ №3150 от 17.02.2020; СПК "Закка",  Ардонский р-н, северная окраина г.Ардон; ТП 3-5 ф-1/0,4 кВ ПС Кадгарон-35</t>
  </si>
  <si>
    <t>Рек-ция ВЛ-0,4кВ  по ТУ 3241 от 07.02.2020 Даурова Н.С. жилой дом Ардонский р-он,с.Нарт,ТП 4-7 Ф-1-0,4 кВ ПС Мичурино-35</t>
  </si>
  <si>
    <t>Строительство ВЛ-0,4 кВ ТП-11-20 кВ Ф-11/6  ПС Зарамаг; Цуциев Тимур Лазаревич;с.Потыфаз, Алагирского р-на (ТП №3388/2020/СОФ/Ал РЭС от 26.02.2020)</t>
  </si>
  <si>
    <t>Реконструкция  ВЛ ВЛ 0,4 кВ ТП 26-54 ПС Фаснал 35 ТУ 3452/2020 от 02.03.2020  Тетцоев М.Т. жилой дом с. Лезгор 800 м восточнее</t>
  </si>
  <si>
    <t>Реконструкция ВЛ-6 кВ Ф-7/6 ПС Сунжа, стр-во ВЛ-0,4 кВ и ТП-6/0,4 кВ; КФХ Марк- Бетеев А. Ю.; с.Октябрьское (ТП №3542/2020/СОФ/Окт.РЭС от17.03.2020)</t>
  </si>
  <si>
    <t>Рек-я ВЛ-0,4кВ от оп. №12 ф-2/0,4кВ ТП 5-18 ПС Троицкая с. Троицкое, ул. Молодежная, д.43  (Руденко И.А. ДТП от 13.08.2020 №5020/СОФ/Мозд.РЭС)</t>
  </si>
  <si>
    <t>Реконструкция ВЛ 0,4кВ по ТУ № 7901 от 03.07.2014 Цечоев М.Х., ж/д с. Майское, ул. Заправочная, 11б ПС Ольгинская ТП 2-3, ф-2/0,4кВ Ф-2/6кВ</t>
  </si>
  <si>
    <t>Реконструкция ВЛ-0,23 кВ Ф-1 от ТП 5-14  ПС Троицкая ТУ № 1962 от 17.12.2015 Фидаров Т.А., с. Троицкое, ул. Мичурина, 72 - ж.д</t>
  </si>
  <si>
    <t>Реконструкция ВЛ-0,23 кВ Ф-1 от ТП 5-14  ПС Троицкая ТУ № 1960 от 17.12.2015 Фидаров Т.А., с. Троицкое, ул. Мичурина, 74 - ж.д.</t>
  </si>
  <si>
    <t>Реконструкция ВЛ-0,4кВ ф-1/0,4кВ по ТУ 1439 от 05.09.2016г. Хамицев В.Р.,овощеводство,юго-восточнее с.Октябрьское ПС Карца ТП 1-4,ф-1/0,4кВ Ф-1/6кВ</t>
  </si>
  <si>
    <t>Реконструкция ВЛ-0,4 кВ по ТУ№1965 от 28.11.2016г. Джериева И.Т.ж.д. с.Кобан,уч.166 ПС ГДГЭС,Ф-3/6кВ,ТП 3-12</t>
  </si>
  <si>
    <t>Реконструкция ВЛ 0,4 кВ по ТУ №365 от 17.03.2017г. Богатырев А.Я. ж/д с.Чермен,ул.2-ое отделение Совхоза,4 ПС Ольгинская,ТП 7-24 Ф-1/0,4кВ Ф-7/6кВ</t>
  </si>
  <si>
    <t>Рек-ция ВЛ-0,4кВ  по ТУ 1589 от 12.10.2017 Хасиев Ч.Э. база сельхоз продукции Ардонский р-он,с.Коста,сев.окраина,ТП 1-20 Ф-1-0,4 кВ ПС Коста-35</t>
  </si>
  <si>
    <t>Реконструкция ВЛ-0,4 кВ ТП 2-2 ПС Эльхотово по ТУ 42 25.01.2019 г. ЛПХ Ватаев Ф.Ю. с.Эльхотово,ул.Кирова,2/1</t>
  </si>
  <si>
    <t xml:space="preserve">Реконструкция ВЛ-0,4 кВ Ф-2 ТП-2-21 Ф-2/10 кВ  ПС Гизель; Гогаев И.К.; с.Гизель ул. Набережная,3 (ТП№1631/2019/СОФ/АрхРЭС)                            </t>
  </si>
  <si>
    <t>Реконструкция ВЛ 10 кВ Ф-3 ПС Дарг-Кох ТУ 1095 от 18.07.2018 г. Беликов М.Г. Ферма Кировский район,500м севернее с.Дарг-Кох</t>
  </si>
  <si>
    <t>Реконструкция ВЛ-0,4 кВ по ТУ №309  от 04.03.2019 г. Бадзоев М.Р., Спортклуб,с. Гизель, а/д Гизель-Кобан, 7 км, ПС Гизель ,Ф-3/10 кВ от оп.№3/44</t>
  </si>
  <si>
    <t>Реконструкция ВЛ-6 кВ Ф-4/6 ПС Сунжа, стр-во ВЛ 0,4 кВ и ТП 6/0,4 кВ; Войск. часть №3748 СКО ВНГ РФ, (ТП №3392/2020/СОФ/ОктРЭС от 26.02.2020)</t>
  </si>
  <si>
    <t>Реконструкция ВЛ-0,4 кВ Ф-7от ТП 5-23 ПС ТроицкаяТУ№1529 от 27.09.2018 пристройка ясельн.отделения,с.Троицкое,ул.Октябрьская 22-д/сад№24</t>
  </si>
  <si>
    <t>Реконструкция ВЛ-0,4 кВ по ТУ№ 1806/96 от 19.11.2018 г. Битаров А.А., ЛПХ, с.Гизель,ул.Первомайская,44 ПС Гизель, Ф-1/10 кВ,ТП 1-9,Ф-2/0,4 кВ,оп.№3</t>
  </si>
  <si>
    <t xml:space="preserve">Рекон-ция ТП2-2 Ф-2/10кВ  ПС Гизель, строительство ВЛ-0,4 кВ ТП-2-2  тех.прис. магазина  Кодзаев Б.У дог.ТП от 20.02.2019№ 227 </t>
  </si>
  <si>
    <t xml:space="preserve">Реконструкция ВЛ 0,4 кВ ТП 2-15 ПС Толдзгун 35  ТУ№ 285/682 от 05.03.2019 Пристройка ясельного отделения к детскому саду в с. Хазнидон </t>
  </si>
  <si>
    <t xml:space="preserve">Реконструкция ВЛ-10 кВ  Ф-2/10 кВ ПС Дарг-Кох и Ф-2/10 кВ  ПС Бекан, строительство двухтрансформаторной ТП-10/0,4 кВ,ГКУ УКС,ТП №374 от 15.03.2019 </t>
  </si>
  <si>
    <t>Реконструкция ВЛ 6кВ ТУ№459/882 от 10.04.2019 глава КФХ ИП Кочиев А.Г. ЛПХ с.Комгарон ул.Комарова,8 ПС Сунжа Ф-2/6кВ</t>
  </si>
  <si>
    <t>Строительство ВЛ-0,4 кВ  ТП-5-19 Ф-5/6 кВ  ПС Дзуарикау,ГКУ УКС РСО-А Кесаев Л.В.с.Майрамадаг ул.Дзуцева,32а, (ТП№478 от 02.04.2019 )</t>
  </si>
  <si>
    <t>Реконструкция ВЛ-0,4 кВ  Ф-3 ТП-1-12 Ф-1/10 кВ  ПС Змейская тех.прис. дома культ. по ул.Мира,6,с.Ставд-Дурт,ГКУ "УКСРСО-Алания" дог.ТП 02.04.2019 №481</t>
  </si>
  <si>
    <t xml:space="preserve">Строительство ВЛ-0,4 кВ ТП-11-23 Ф-11/6 кВ ПС Дигора;ГКУ УКС, дом культуры,Дигорский район,с. Мостиздах,ул.Ленина, 27,  ТП №487 04.04.2019 №487 </t>
  </si>
  <si>
    <t>Реконструкция Ф26 ПС Фаснал 35, ВЛ-0,4кВ ТУ №1512 от 18.06.2019 Боллоев Т.К. ЛПХ 1370 м юго-западнее с. Донифарс</t>
  </si>
  <si>
    <t>Реконструкция ВЛ 0,4 кВ по ТУ №2020/2019 от 23.08.2019 г.,Министерство культуры РСО-Алания,с.Заманкул,ул.Ленина,57 "б", ПС Заманкул ТП-2-8</t>
  </si>
  <si>
    <t>Реконструкция ВЛ-0,4 кВ по ТУ № 2583 от 11.11.2019; ИП Цховребов А.Р.; Ардонский р-н, с.Нарт северная окраина ЛПХ; ф-3 ТП 4-2</t>
  </si>
  <si>
    <t>Реконструкция ВЛ 0,4 кВ ф 1 ТП 1-17 ПС Чикола 110 ТУ№2765/2019 от 26.11.2019 г. Дом культуры с.Ахсарисар ул. Кобегкаева 1 а</t>
  </si>
  <si>
    <t>Реконструкция ВЛ-10 кВ Ф-1/10 кВ ПС Чикола, стр-во ВЛ-0,4 кВ и ТП-10/0,4 кВ; ИП Абисалов С. А.; с.Чикола (ТП №3378/2020СОФ/Ираф.РЭС от 28.02.2020)</t>
  </si>
  <si>
    <t>Рек-ция ВЛ-10 кВ  по ТУ№130 от 01.022018 Дудиев К.Б.с.Заманкул,кадастровый №15:03:0020201:128,ПС Заманкул Ф-3-10 кВ</t>
  </si>
  <si>
    <t>Реконструкция ВЛ-10 кВ Ф-2 ПС Мичурино-35 с установкой КТП160кВа по ТУ№1069 от 06.07.2018г. рыб.хоз. Каболов А.В.,зап.окр.с.Кирово</t>
  </si>
  <si>
    <t>Реконструкция ВЛ 10 кв ТУ №701/1163 от 29.04.2019 г. Сидамонова З.В.,сН.Батако,кад.№15:03:0030303:27 ПС Хумалаг Ф-2-10 кВ</t>
  </si>
  <si>
    <t>Реконструкция ВЛ-6кВ  по ТУ 2063/2019 от 30.08.2019г. АМСУ МО Приг-го р-на,амбулатория,с.Михайловское,ул.Гагарина,20 ПС Ногир-110 Ф-6/6кВ</t>
  </si>
  <si>
    <t xml:space="preserve">Строительство ВЛ-6 кВ Ф-20/6 кВ ПС Карца;УпС АМС г. Владикавказ, г.Владикавказ,л.Пожарского, 44 в ТП№2805/2019/СОФ/ВлГЭС/2145 от 05.12.2019   </t>
  </si>
  <si>
    <t>Реконструкция ВЛ-10 кВ Ф-5-10 кВ от ПС Дзуарикау ТУ №8383 от 24.11.2015 г.СНТ "Майрамадаг"2012, для бытовых нужд и осв. 93-х жилых домов Алагирский р-н</t>
  </si>
  <si>
    <t>Рек-ция ВЛ-10 кВ  по ТУ№1554от 03.10.2018 ООО Санар,цех ,ст.Архонская,южнее памят."Морских пехотинцев" вдоль р.Черная,ПС Архонская,Ф-3/10кВот оп №7/19</t>
  </si>
  <si>
    <t>Строительство ВЛ-10 кВ от опоры № 1/18 Ф-5/10 кВ ПС Архонская для электроснабжения столовой-кафе ресторана «Фермер» по адресу: РСО-Алания, Пригородный район, ст. Архонская, 1300 метров от станицы по трассе Архонская-Владикавказ (кадастровый номер:  15:08:0010101:221). Заявитель: НАО "БАРС" (договор ТП от 06.06.219 №1421/2019/СОФ/АрхРЭС)</t>
  </si>
  <si>
    <t xml:space="preserve">Цаболов Руслан Таймуразович </t>
  </si>
  <si>
    <t xml:space="preserve">Гуцаев Нугзар Сергеевич </t>
  </si>
  <si>
    <t>Ходов Руслан Тамулович</t>
  </si>
  <si>
    <t>ИП Кобесова Мадона Юрьевна</t>
  </si>
  <si>
    <t>Абаева Альбина Валерьевна</t>
  </si>
  <si>
    <t xml:space="preserve">ООО "Остров Аквакультура" дир. Жаднов Александр Александрович </t>
  </si>
  <si>
    <t xml:space="preserve">Наниев Артур Михайлович </t>
  </si>
  <si>
    <t>СНТ "Хурзарин" предс Томаев Шамиль Романович</t>
  </si>
  <si>
    <t>Реконструкция ВЛ-0,4 кВ Ф-2 ТП-6-40 Ф-6/6 кВ ПС Дзуарикау; ЛПХ, Кочиева Е.Г.; с. Дзуарикау, ул. Полевая,2 (ТП №1669 от 27.06.2019)</t>
  </si>
  <si>
    <t>Строительство ВЛ-0,4 кВ ТП-1-2 Ф-1/10 кВ ПС Архонская, СПК "Есаул” Пригородный р-н,ст.Архонская к.н.ТП от №26.01.203 9 №1853/2019/СОФ/АрхРЭС</t>
  </si>
  <si>
    <t>Реконструкция ВЛ-6 кВ Ф-2/6 кВ ПС Ольгинская, строит-во ВЛ-0,4 кВ и ТП-6/0,4 кВ; ж.дом Алхоев А. Исс.; с.Майское (ТП№2224/2019/СОФ/ОктР от 16.09.2019)</t>
  </si>
  <si>
    <t>Реконструкция ВЛ-6 кВ Ф-8/6 кВ, стр-во ВЛ-0,4 кВ и ТП-6/0,4 ПС Ногир; Догузов М. Б. с.Ногир, ул.В.Багаева,29, (ТП№2967/2019/СОФ/Арх РЭС от 27.12.2019)</t>
  </si>
  <si>
    <t>Реконструкция ВЛ-10 кВ Ф-2/10 кВ, стр-во ВЛ-0,4 кВ и ТП 10/0,4 кВ ПС Гизель; Доев Г.С с.Гизель, Линия 5, уч.13 (ТП№3080/2020/СОФ/АрхРЭС от 30.01.2020)</t>
  </si>
  <si>
    <t>Строительство ВЛ-0,4 кВ ТП-6/0,4 кВ Ф-2/6 кВ ПС Ольгинская; Ахильгов А.М; пос. Майский, Линия 8, 105 (ТП №3276/2020/СОФ/ОктРЭС от 17.02.2020 )</t>
  </si>
  <si>
    <t>Рек-я ВЛ-0,4кВ от оп. №6 Ф-2/0,4кВ от ТП 1-25 ПС Комарово (Заявитель Пантелеева Т.В. ДТП от 10.03.2020 №3453/2020/СОФ/МоздРЭС)</t>
  </si>
  <si>
    <t>Реконструкция ВЛ-6 кВ Ф-5/10 кВ ПС Архонская;ферма Козонов С.Г.ст. Архонская  к.н.15:08:0000000:2384,ТП №37 от 24.01.2019</t>
  </si>
  <si>
    <t>Реконструкция ВЛ-10 кВ Ф-2 ПС Толдзгун,ФФГУП "РТРС "Радиотелевизионный передающий центр РСО-А,с.Новый Урух (ТП №2868/2019/СОФ/ИрафРЭС от 20.12.2019 )</t>
  </si>
  <si>
    <t>Реконструкция ВЛ-10 кВ по ТУ №477 от 06.04.2018; ГКУ УКС РСО-А, Район.больница, ст.Архонская, ул.Мира,42; ф-1/10 кВ  олпора №3/30 ПС Архонская</t>
  </si>
  <si>
    <t>Строительство ВЛ 10 кВ от опоры № 154 Ф-4/10 кВ ПС 40 лет Октября для электроснабжения комплекса очистных сооружений производительностью 200 м /сутки по адресу: РСО-Алания, Моздокский район, за чертой населенного пункта у восточной окраины пос. Садовый (КН: 15:01:0202001:8). Заявитель: АМС Садового СП (договор ТП от 24.07.2019 №1840/2019/СОФ/МозРЭС).</t>
  </si>
  <si>
    <t>Строительство ВЛ 10 кВ от опоры № 24 Ф-3/10 кВ ПС Павлодольская-1 для электроснабжения очистных сооружений с установкой блок-модуля очистных сооружений по адресу: РСО-Алания, Моздокский район, ул. Ленина, 250. Заявитель: АМС Павлодольского СП (договор ТП  от 24.07.2019 №1841/2019/СОФ/МозРЭС)</t>
  </si>
  <si>
    <t>Строительство ВЛ 10 кВ от опоры № 31 Ф-11/10 кВ ПС Терек-110 для электроснабжения комплекса очистных сооружений производственностью 200 м3/сутки по адресу: РСО-Алания, Моздокский район, пос. Притеречный, ул. Советская, 25 «б". Заявитель АМС Притеречного сельского поселения. (договор ТП от 24.07.2019 №1839/2019/СОФ/МозРЭС).</t>
  </si>
  <si>
    <t>Реконструкция 10 кВ Ф1 ПС Чикола 110 ТУ №110/474 от 20.01.2019 Тлатова Е.К. Заправочная станция 50 м восточнее с. Чикола</t>
  </si>
  <si>
    <t>Реконструкция ВЛ 10 кВ по ТУ1493 от 22.09.2016  Теблоев Ю.Г. база с/х продукции Ардонский р-н с.Мичурино юж.окраина,Ф 2-10кВ ПС Мичурино  35</t>
  </si>
  <si>
    <t>Рек-ия ВЛ-6кВ Ф-25/6кВ от ПС АЗС ТУ №17/395 от 28.01.19. ООО "Шанс" для нужд электроснабжения электрооб-ия и осв-ия асфальто-бетонного завода</t>
  </si>
  <si>
    <t xml:space="preserve">Дачное  неком.товар-во"Ахсау" </t>
  </si>
  <si>
    <t>ГКУ "Управление по реализации программ в сфере строительства и тд. изменили название организации на ГКУ "Управление капитального строительства РСО-Алании"</t>
  </si>
  <si>
    <t>СНТ "Магнит"</t>
  </si>
  <si>
    <t xml:space="preserve">ИП Малкарова Рая Мусаевна </t>
  </si>
  <si>
    <t xml:space="preserve">Маурер Елена Акимовна </t>
  </si>
  <si>
    <t xml:space="preserve">ООО "Добрый Продукт" ген.дир. Алборова Инна Суликоевна </t>
  </si>
  <si>
    <t>ЗАО "Нарт" Мисиков Тамерлан Ахсарбекович</t>
  </si>
  <si>
    <t>Кортиев Георгий Сократович</t>
  </si>
  <si>
    <t xml:space="preserve">Танделова Лариса Васильевна </t>
  </si>
  <si>
    <t xml:space="preserve">Ногаев Чермен Эльбрусович </t>
  </si>
  <si>
    <t>Строительство КЛ-6кВ,ВЛ-6кВ от лин.яч. Ф.1 ПС"Нузал" для резервирования собственных нужд Зарамагской ГЭС-1, (Договор ТП от 26.09.2018 №454/2018)</t>
  </si>
  <si>
    <t>Строительство 2-х КЛ-10 кВ от I и II c.ш.ЗРУ-10кВ для электроснабжения тепличного комплекса в Пригородном районе. Заявитель: Габуев О.Н. (договор ТП от 15.11.2018 №521/2018)</t>
  </si>
  <si>
    <t>Реклоузеры</t>
  </si>
  <si>
    <t>Техническое перевооружение РУ 6кВ ПС 110 кВ Беслан, с установкой линейных ячеек.РСО-А,Пригородный район,севернее ст.Архонская,ТП№445/2018 от 21.09.18</t>
  </si>
  <si>
    <t>Реконструкция ВЛ-0,4 кВ Ф-5-6 кВ ПС Фиагдон ТУ№1691 от 26.10.18 г. Дзугаев В.Г. ЛПХ с.Цмити,уч.53</t>
  </si>
  <si>
    <t>Техническое перевооружение ВЛ-10 кВ Ф-2 ПС 110 кВ Мичурино с установкой ТП  для технологического присоединения школы в с. Кирово  (Договор ТП №1325 от 17.08.2016)</t>
  </si>
  <si>
    <t>-</t>
  </si>
  <si>
    <t>0,4кВ</t>
  </si>
  <si>
    <t>Исполняющий обязанности директора филиала Таболов Александр Таймуразович</t>
  </si>
  <si>
    <t>6-10кВ</t>
  </si>
  <si>
    <t>0,4 /6-10кВ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</si>
</sst>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i/>
      <sz val="12"/>
      <name val="Arial Narrow"/>
      <family val="2"/>
      <charset val="204"/>
    </font>
    <font>
      <i/>
      <sz val="12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11" fillId="0" borderId="0"/>
    <xf numFmtId="0" fontId="12" fillId="0" borderId="0"/>
    <xf numFmtId="9" fontId="8" fillId="0" borderId="0" applyFont="0" applyFill="0" applyBorder="0" applyAlignment="0" applyProtection="0"/>
    <xf numFmtId="0" fontId="13" fillId="0" borderId="0"/>
    <xf numFmtId="16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1" xfId="16" applyBorder="1"/>
    <xf numFmtId="4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3" fontId="16" fillId="0" borderId="1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3" fontId="14" fillId="0" borderId="0" xfId="0" applyNumberFormat="1" applyFont="1"/>
    <xf numFmtId="0" fontId="14" fillId="0" borderId="1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3" fontId="19" fillId="0" borderId="0" xfId="0" applyNumberFormat="1" applyFont="1" applyAlignment="1">
      <alignment vertical="center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9" fillId="0" borderId="0" xfId="0" applyFont="1" applyFill="1"/>
    <xf numFmtId="0" fontId="19" fillId="0" borderId="0" xfId="0" applyFont="1" applyFill="1" applyAlignment="1"/>
    <xf numFmtId="4" fontId="19" fillId="0" borderId="0" xfId="0" applyNumberFormat="1" applyFont="1" applyAlignment="1">
      <alignment horizontal="center" wrapText="1"/>
    </xf>
    <xf numFmtId="0" fontId="19" fillId="0" borderId="0" xfId="0" applyFont="1" applyAlignment="1"/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Fill="1" applyAlignment="1">
      <alignment horizontal="center" wrapText="1"/>
    </xf>
    <xf numFmtId="3" fontId="19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19" fillId="2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left"/>
    </xf>
    <xf numFmtId="0" fontId="25" fillId="0" borderId="1" xfId="0" applyFont="1" applyBorder="1"/>
    <xf numFmtId="4" fontId="19" fillId="0" borderId="1" xfId="0" applyNumberFormat="1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Fill="1" applyBorder="1" applyAlignment="1">
      <alignment horizontal="left"/>
    </xf>
    <xf numFmtId="0" fontId="23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/>
    <xf numFmtId="4" fontId="19" fillId="0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4" fontId="19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4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/>
    <xf numFmtId="0" fontId="23" fillId="0" borderId="1" xfId="0" applyFont="1" applyBorder="1" applyAlignment="1"/>
    <xf numFmtId="0" fontId="19" fillId="2" borderId="1" xfId="0" applyFont="1" applyFill="1" applyBorder="1"/>
    <xf numFmtId="0" fontId="19" fillId="0" borderId="1" xfId="0" applyFont="1" applyBorder="1"/>
    <xf numFmtId="0" fontId="23" fillId="0" borderId="1" xfId="0" applyFont="1" applyBorder="1"/>
    <xf numFmtId="0" fontId="19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vertical="center" wrapText="1"/>
    </xf>
    <xf numFmtId="165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165" fontId="20" fillId="0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</cellXfs>
  <cellStyles count="43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2 2" xfId="27"/>
    <cellStyle name="Обычный 12 2 3" xfId="38"/>
    <cellStyle name="Обычный 12 3" xfId="17"/>
    <cellStyle name="Обычный 12 3 2" xfId="29"/>
    <cellStyle name="Обычный 12 3 3" xfId="40"/>
    <cellStyle name="Обычный 12 4" xfId="26"/>
    <cellStyle name="Обычный 12 5" xfId="37"/>
    <cellStyle name="Обычный 12 6" xfId="15"/>
    <cellStyle name="Обычный 12 6 2" xfId="18"/>
    <cellStyle name="Обычный 12 6 2 2" xfId="30"/>
    <cellStyle name="Обычный 12 6 2 3" xfId="41"/>
    <cellStyle name="Обычный 12 6 3" xfId="28"/>
    <cellStyle name="Обычный 12 6 4" xfId="39"/>
    <cellStyle name="Обычный 2" xfId="1"/>
    <cellStyle name="Обычный 2 2" xfId="2"/>
    <cellStyle name="Обычный 2 3" xfId="7"/>
    <cellStyle name="Обычный 2 3 2" xfId="23"/>
    <cellStyle name="Обычный 2 3 3" xfId="34"/>
    <cellStyle name="Обычный 2 4" xfId="5"/>
    <cellStyle name="Обычный 2 5" xfId="12"/>
    <cellStyle name="Обычный 2 6" xfId="20"/>
    <cellStyle name="Обычный 2 7" xfId="31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Процентный 2 2 2" xfId="24"/>
    <cellStyle name="Процентный 2 2 3" xfId="35"/>
    <cellStyle name="Процентный 2 3" xfId="21"/>
    <cellStyle name="Процентный 2 4" xfId="32"/>
    <cellStyle name="Финансовый 2" xfId="6"/>
    <cellStyle name="Финансовый 2 2" xfId="9"/>
    <cellStyle name="Финансовый 2 2 2" xfId="19"/>
    <cellStyle name="Финансовый 2 2 2 2" xfId="42"/>
    <cellStyle name="Финансовый 2 2 3" xfId="25"/>
    <cellStyle name="Финансовый 2 2 4" xfId="36"/>
    <cellStyle name="Финансовый 2 3" xfId="22"/>
    <cellStyle name="Финансовый 2 4" xfId="33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x\Users\skirda-as\AppData\Local\Microsoft\Windows\Temporary%20Internet%20Files\Content.Outlook\ST93AEM5\&#1055;&#1088;&#1080;&#1083;&#1086;&#1078;&#1077;&#1085;&#1080;&#1077;%20&#8470;11%20&#1086;&#1090;%2021.06.2019_&#1057;&#1054;&#1060;_&#1086;&#1073;&#1088;&#1077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S3\Desktop\&#1057;&#1054;&#1060;_&#1055;&#1088;&#1080;&#1083;&#1086;&#1078;&#1077;&#1085;&#1080;&#1077;%2011%20&#1085;&#1072;%2029.08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x\Users\spb00869\AppData\Local\Temp\Rar$DIa6588.39031\&#1056;&#1077;&#1077;&#1089;&#1090;&#1088;%20(&#1072;&#1076;&#1088;&#1077;&#1089;&#1085;&#1072;&#1103;%20&#1087;&#1088;&#1086;&#1075;&#1088;&#1072;&#1084;&#1084;&#1072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mentov-KA\AppData\Local\Microsoft\Windows\INetCache\Content.Outlook\JZS96FHP\&#1057;&#1050;&#1069;%20&#1055;&#1088;&#1080;&#1083;&#1086;&#1078;&#1077;&#1085;&#1080;&#1077;%2023%20&#1082;%20&#1052;&#105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Ставка за присоединение (550 руб.)</v>
          </cell>
        </row>
      </sheetData>
      <sheetData sheetId="6">
        <row r="2">
          <cell r="A2" t="str">
            <v>с затратами (хоз.способ)</v>
          </cell>
        </row>
      </sheetData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к БП "/>
      <sheetName val="Реестр с КВЛ"/>
      <sheetName val="статистика"/>
      <sheetName val="Лист4"/>
      <sheetName val="Категория договора ТП"/>
      <sheetName val="Тип примененного тарифа"/>
      <sheetName val="Статусы ТП"/>
      <sheetName val="Значение Причины невыполнения"/>
      <sheetName val="Значение статус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№2 новое!!!!"/>
      <sheetName val="Приложени 3  "/>
      <sheetName val="3а"/>
      <sheetName val="3в"/>
      <sheetName val="сведения"/>
      <sheetName val="вопросы"/>
    </sheetNames>
    <sheetDataSet>
      <sheetData sheetId="0"/>
      <sheetData sheetId="1"/>
      <sheetData sheetId="2">
        <row r="9">
          <cell r="D9">
            <v>3925.6080028212446</v>
          </cell>
          <cell r="E9">
            <v>4662.9483400583931</v>
          </cell>
          <cell r="F9">
            <v>4227.8873634484798</v>
          </cell>
        </row>
      </sheetData>
      <sheetData sheetId="3">
        <row r="9">
          <cell r="D9">
            <v>3879.3919971787554</v>
          </cell>
          <cell r="E9">
            <v>4608.0516599416069</v>
          </cell>
          <cell r="F9">
            <v>4178.1126365515202</v>
          </cell>
        </row>
      </sheetData>
      <sheetData sheetId="4">
        <row r="8">
          <cell r="C8">
            <v>1162</v>
          </cell>
          <cell r="D8">
            <v>15344.849999999999</v>
          </cell>
        </row>
        <row r="10">
          <cell r="C10">
            <v>1215</v>
          </cell>
          <cell r="D10">
            <v>32304.1702</v>
          </cell>
        </row>
        <row r="16">
          <cell r="C16">
            <v>1297</v>
          </cell>
          <cell r="D16">
            <v>17109.7</v>
          </cell>
        </row>
        <row r="18">
          <cell r="C18">
            <v>1323</v>
          </cell>
          <cell r="D18">
            <v>38226.199999999997</v>
          </cell>
        </row>
        <row r="24">
          <cell r="C24">
            <v>2168</v>
          </cell>
          <cell r="D24">
            <v>25546.504000000001</v>
          </cell>
        </row>
        <row r="26">
          <cell r="C26">
            <v>2219</v>
          </cell>
          <cell r="D26">
            <v>44562.804000000004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e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3"/>
  <sheetViews>
    <sheetView tabSelected="1" view="pageBreakPreview" zoomScale="120" zoomScaleNormal="100" zoomScaleSheetLayoutView="120" workbookViewId="0">
      <selection activeCell="E20" sqref="E20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140" t="s">
        <v>47</v>
      </c>
      <c r="C2" s="140"/>
    </row>
    <row r="4" spans="2:3" ht="33" x14ac:dyDescent="0.3">
      <c r="B4" s="3" t="s">
        <v>48</v>
      </c>
      <c r="C4" s="15" t="s">
        <v>71</v>
      </c>
    </row>
    <row r="5" spans="2:3" x14ac:dyDescent="0.3">
      <c r="B5" s="3" t="s">
        <v>49</v>
      </c>
      <c r="C5" s="14" t="s">
        <v>72</v>
      </c>
    </row>
    <row r="6" spans="2:3" x14ac:dyDescent="0.3">
      <c r="B6" s="3" t="s">
        <v>50</v>
      </c>
      <c r="C6" s="3" t="s">
        <v>73</v>
      </c>
    </row>
    <row r="7" spans="2:3" x14ac:dyDescent="0.3">
      <c r="B7" s="3" t="s">
        <v>51</v>
      </c>
      <c r="C7" s="3" t="s">
        <v>73</v>
      </c>
    </row>
    <row r="8" spans="2:3" x14ac:dyDescent="0.3">
      <c r="B8" s="3" t="s">
        <v>52</v>
      </c>
      <c r="C8" s="7">
        <v>2632082033</v>
      </c>
    </row>
    <row r="9" spans="2:3" x14ac:dyDescent="0.3">
      <c r="B9" s="3" t="s">
        <v>53</v>
      </c>
      <c r="C9" s="7">
        <v>151343001</v>
      </c>
    </row>
    <row r="10" spans="2:3" x14ac:dyDescent="0.3">
      <c r="B10" s="3" t="s">
        <v>54</v>
      </c>
      <c r="C10" s="3" t="s">
        <v>827</v>
      </c>
    </row>
    <row r="11" spans="2:3" x14ac:dyDescent="0.3">
      <c r="B11" s="3" t="s">
        <v>55</v>
      </c>
      <c r="C11" s="12" t="s">
        <v>74</v>
      </c>
    </row>
    <row r="12" spans="2:3" x14ac:dyDescent="0.3">
      <c r="B12" s="3" t="s">
        <v>56</v>
      </c>
      <c r="C12" s="3" t="s">
        <v>76</v>
      </c>
    </row>
    <row r="13" spans="2:3" x14ac:dyDescent="0.3">
      <c r="B13" s="3" t="s">
        <v>57</v>
      </c>
      <c r="C13" s="3" t="s">
        <v>75</v>
      </c>
    </row>
  </sheetData>
  <mergeCells count="1">
    <mergeCell ref="B2:C2"/>
  </mergeCells>
  <hyperlinks>
    <hyperlink ref="C11" r:id="rId1"/>
  </hyperlinks>
  <pageMargins left="0.70866141732283472" right="0.70866141732283472" top="0.74803149606299213" bottom="0.74803149606299213" header="0.31496062992125984" footer="0.31496062992125984"/>
  <pageSetup paperSize="9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898"/>
  <sheetViews>
    <sheetView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P8" sqref="P8"/>
    </sheetView>
  </sheetViews>
  <sheetFormatPr defaultColWidth="9.140625" defaultRowHeight="15.75" x14ac:dyDescent="0.25"/>
  <cols>
    <col min="1" max="1" width="9.140625" style="26"/>
    <col min="2" max="2" width="9.140625" style="27"/>
    <col min="3" max="3" width="60.5703125" style="28" customWidth="1"/>
    <col min="4" max="4" width="12" style="45" customWidth="1"/>
    <col min="5" max="5" width="11.85546875" style="132" customWidth="1"/>
    <col min="6" max="6" width="25.140625" style="47" customWidth="1"/>
    <col min="7" max="7" width="15.5703125" style="48" customWidth="1"/>
    <col min="8" max="8" width="20.5703125" style="55" customWidth="1"/>
    <col min="9" max="9" width="13.140625" style="65" hidden="1" customWidth="1"/>
    <col min="10" max="12" width="9.140625" style="28"/>
    <col min="13" max="22" width="9.140625" style="29"/>
    <col min="23" max="16384" width="9.140625" style="28"/>
  </cols>
  <sheetData>
    <row r="2" spans="1:22" x14ac:dyDescent="0.25">
      <c r="G2" s="48" t="s">
        <v>103</v>
      </c>
    </row>
    <row r="3" spans="1:22" ht="15.75" customHeight="1" x14ac:dyDescent="0.25">
      <c r="G3" s="48" t="s">
        <v>63</v>
      </c>
    </row>
    <row r="4" spans="1:22" ht="15.75" customHeight="1" x14ac:dyDescent="0.25">
      <c r="G4" s="48" t="s">
        <v>64</v>
      </c>
    </row>
    <row r="5" spans="1:22" ht="15.75" customHeight="1" x14ac:dyDescent="0.25">
      <c r="G5" s="48" t="s">
        <v>65</v>
      </c>
    </row>
    <row r="6" spans="1:22" ht="15.75" customHeight="1" x14ac:dyDescent="0.25">
      <c r="G6" s="48" t="s">
        <v>66</v>
      </c>
    </row>
    <row r="7" spans="1:22" ht="15.75" customHeight="1" x14ac:dyDescent="0.25"/>
    <row r="8" spans="1:22" ht="52.5" customHeight="1" x14ac:dyDescent="0.25">
      <c r="B8" s="141" t="s">
        <v>107</v>
      </c>
      <c r="C8" s="141"/>
      <c r="D8" s="141"/>
      <c r="E8" s="141"/>
      <c r="F8" s="141"/>
      <c r="G8" s="141"/>
      <c r="H8" s="141"/>
    </row>
    <row r="9" spans="1:22" ht="15.75" customHeight="1" x14ac:dyDescent="0.25"/>
    <row r="10" spans="1:22" ht="15.75" customHeight="1" x14ac:dyDescent="0.25"/>
    <row r="11" spans="1:22" ht="15.75" customHeight="1" x14ac:dyDescent="0.25"/>
    <row r="12" spans="1:22" s="45" customFormat="1" ht="141.75" customHeight="1" x14ac:dyDescent="0.25">
      <c r="A12" s="51"/>
      <c r="B12" s="33" t="s">
        <v>59</v>
      </c>
      <c r="C12" s="30" t="s">
        <v>104</v>
      </c>
      <c r="D12" s="30" t="s">
        <v>95</v>
      </c>
      <c r="E12" s="91" t="s">
        <v>96</v>
      </c>
      <c r="F12" s="31" t="s">
        <v>105</v>
      </c>
      <c r="G12" s="46" t="s">
        <v>97</v>
      </c>
      <c r="H12" s="64" t="s">
        <v>106</v>
      </c>
      <c r="I12" s="6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.75" customHeight="1" x14ac:dyDescent="0.25">
      <c r="B13" s="67"/>
      <c r="C13" s="68" t="s">
        <v>98</v>
      </c>
      <c r="D13" s="69"/>
      <c r="E13" s="69"/>
      <c r="F13" s="70"/>
      <c r="G13" s="71"/>
      <c r="H13" s="72"/>
    </row>
    <row r="14" spans="1:22" ht="15.75" customHeight="1" x14ac:dyDescent="0.25">
      <c r="B14" s="73"/>
      <c r="C14" s="74" t="s">
        <v>108</v>
      </c>
      <c r="D14" s="33"/>
      <c r="E14" s="80"/>
      <c r="F14" s="75"/>
      <c r="G14" s="76"/>
      <c r="H14" s="77"/>
    </row>
    <row r="15" spans="1:22" ht="15.75" customHeight="1" x14ac:dyDescent="0.25">
      <c r="B15" s="73"/>
      <c r="C15" s="74" t="s">
        <v>109</v>
      </c>
      <c r="D15" s="33"/>
      <c r="E15" s="80"/>
      <c r="F15" s="75"/>
      <c r="G15" s="76"/>
      <c r="H15" s="77"/>
    </row>
    <row r="16" spans="1:22" ht="15.75" customHeight="1" x14ac:dyDescent="0.25">
      <c r="B16" s="73"/>
      <c r="C16" s="74" t="s">
        <v>110</v>
      </c>
      <c r="D16" s="33"/>
      <c r="E16" s="80"/>
      <c r="F16" s="75"/>
      <c r="G16" s="76"/>
      <c r="H16" s="77"/>
    </row>
    <row r="17" spans="1:22" ht="35.25" customHeight="1" x14ac:dyDescent="0.25">
      <c r="B17" s="73"/>
      <c r="C17" s="143" t="s">
        <v>111</v>
      </c>
      <c r="D17" s="143"/>
      <c r="E17" s="143"/>
      <c r="F17" s="143"/>
      <c r="G17" s="143"/>
      <c r="H17" s="143"/>
    </row>
    <row r="18" spans="1:22" ht="15.75" customHeight="1" x14ac:dyDescent="0.25">
      <c r="B18" s="73"/>
      <c r="C18" s="74" t="s">
        <v>112</v>
      </c>
      <c r="D18" s="33"/>
      <c r="E18" s="80"/>
      <c r="F18" s="75"/>
      <c r="G18" s="76"/>
      <c r="H18" s="77"/>
    </row>
    <row r="19" spans="1:22" ht="15.75" customHeight="1" x14ac:dyDescent="0.25">
      <c r="B19" s="73"/>
      <c r="C19" s="74" t="s">
        <v>113</v>
      </c>
      <c r="D19" s="33"/>
      <c r="E19" s="80"/>
      <c r="F19" s="75"/>
      <c r="G19" s="76"/>
      <c r="H19" s="77"/>
    </row>
    <row r="20" spans="1:22" s="58" customFormat="1" ht="15.75" customHeight="1" x14ac:dyDescent="0.25">
      <c r="A20" s="56"/>
      <c r="B20" s="78"/>
      <c r="C20" s="79" t="s">
        <v>157</v>
      </c>
      <c r="D20" s="80"/>
      <c r="E20" s="80"/>
      <c r="F20" s="81"/>
      <c r="G20" s="82"/>
      <c r="H20" s="83"/>
      <c r="I20" s="66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58" customFormat="1" ht="15.75" customHeight="1" x14ac:dyDescent="0.25">
      <c r="A21" s="56"/>
      <c r="B21" s="78"/>
      <c r="C21" s="79" t="s">
        <v>158</v>
      </c>
      <c r="D21" s="80"/>
      <c r="E21" s="80"/>
      <c r="F21" s="81"/>
      <c r="G21" s="82"/>
      <c r="H21" s="83"/>
      <c r="I21" s="66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58" customFormat="1" ht="15.75" customHeight="1" x14ac:dyDescent="0.25">
      <c r="A22" s="56"/>
      <c r="B22" s="78"/>
      <c r="C22" s="79" t="s">
        <v>159</v>
      </c>
      <c r="D22" s="80"/>
      <c r="E22" s="80"/>
      <c r="F22" s="81"/>
      <c r="G22" s="82"/>
      <c r="H22" s="83"/>
      <c r="I22" s="66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58" customFormat="1" ht="15.75" customHeight="1" x14ac:dyDescent="0.25">
      <c r="A23" s="56"/>
      <c r="B23" s="78"/>
      <c r="C23" s="79" t="s">
        <v>160</v>
      </c>
      <c r="D23" s="80"/>
      <c r="E23" s="80"/>
      <c r="F23" s="81"/>
      <c r="G23" s="82"/>
      <c r="H23" s="83"/>
      <c r="I23" s="66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58" customFormat="1" ht="15.75" customHeight="1" x14ac:dyDescent="0.25">
      <c r="A24" s="56"/>
      <c r="B24" s="78"/>
      <c r="C24" s="79" t="s">
        <v>161</v>
      </c>
      <c r="D24" s="80"/>
      <c r="E24" s="80"/>
      <c r="F24" s="81"/>
      <c r="G24" s="82"/>
      <c r="H24" s="83"/>
      <c r="I24" s="66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58" customFormat="1" ht="15.75" customHeight="1" x14ac:dyDescent="0.25">
      <c r="A25" s="56"/>
      <c r="B25" s="78"/>
      <c r="C25" s="84" t="s">
        <v>316</v>
      </c>
      <c r="D25" s="80">
        <v>2019</v>
      </c>
      <c r="E25" s="80" t="s">
        <v>28</v>
      </c>
      <c r="F25" s="85">
        <v>114</v>
      </c>
      <c r="G25" s="86">
        <v>20</v>
      </c>
      <c r="H25" s="87">
        <v>58.147390000000001</v>
      </c>
      <c r="I25" s="66">
        <f>H25/F25*1000</f>
        <v>510.06482456140355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58" customFormat="1" ht="15.75" customHeight="1" x14ac:dyDescent="0.25">
      <c r="A26" s="56"/>
      <c r="B26" s="78"/>
      <c r="C26" s="84" t="s">
        <v>317</v>
      </c>
      <c r="D26" s="80">
        <v>2019</v>
      </c>
      <c r="E26" s="80" t="s">
        <v>198</v>
      </c>
      <c r="F26" s="85">
        <v>30</v>
      </c>
      <c r="G26" s="86">
        <v>95</v>
      </c>
      <c r="H26" s="87">
        <v>58.807838079891951</v>
      </c>
      <c r="I26" s="66">
        <f t="shared" ref="I26:I89" si="0">H26/F26*1000</f>
        <v>1960.2612693297317</v>
      </c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58" customFormat="1" ht="15.75" customHeight="1" x14ac:dyDescent="0.25">
      <c r="A27" s="56"/>
      <c r="B27" s="78"/>
      <c r="C27" s="84" t="s">
        <v>318</v>
      </c>
      <c r="D27" s="80">
        <v>2019</v>
      </c>
      <c r="E27" s="80" t="s">
        <v>28</v>
      </c>
      <c r="F27" s="85">
        <v>440</v>
      </c>
      <c r="G27" s="86">
        <v>12</v>
      </c>
      <c r="H27" s="87">
        <v>139.97917000000001</v>
      </c>
      <c r="I27" s="66">
        <f t="shared" si="0"/>
        <v>318.13447727272734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58" customFormat="1" ht="31.5" customHeight="1" x14ac:dyDescent="0.25">
      <c r="A28" s="56"/>
      <c r="B28" s="78"/>
      <c r="C28" s="84" t="s">
        <v>319</v>
      </c>
      <c r="D28" s="80">
        <v>2019</v>
      </c>
      <c r="E28" s="80" t="s">
        <v>28</v>
      </c>
      <c r="F28" s="85">
        <v>370</v>
      </c>
      <c r="G28" s="86">
        <v>8</v>
      </c>
      <c r="H28" s="87">
        <v>68.587879999999998</v>
      </c>
      <c r="I28" s="66">
        <f t="shared" si="0"/>
        <v>185.37264864864864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58" customFormat="1" ht="15.75" customHeight="1" x14ac:dyDescent="0.25">
      <c r="A29" s="56"/>
      <c r="B29" s="78"/>
      <c r="C29" s="84" t="s">
        <v>320</v>
      </c>
      <c r="D29" s="80">
        <v>2019</v>
      </c>
      <c r="E29" s="80" t="s">
        <v>28</v>
      </c>
      <c r="F29" s="85">
        <v>140</v>
      </c>
      <c r="G29" s="86">
        <v>10</v>
      </c>
      <c r="H29" s="87">
        <v>66.857129999999998</v>
      </c>
      <c r="I29" s="66">
        <f t="shared" si="0"/>
        <v>477.55092857142859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58" customFormat="1" ht="15.75" customHeight="1" x14ac:dyDescent="0.25">
      <c r="A30" s="56"/>
      <c r="B30" s="78"/>
      <c r="C30" s="84" t="s">
        <v>321</v>
      </c>
      <c r="D30" s="80">
        <v>2019</v>
      </c>
      <c r="E30" s="80" t="s">
        <v>28</v>
      </c>
      <c r="F30" s="85">
        <v>220</v>
      </c>
      <c r="G30" s="86">
        <v>15</v>
      </c>
      <c r="H30" s="87">
        <v>33.102669999999996</v>
      </c>
      <c r="I30" s="66">
        <f t="shared" si="0"/>
        <v>150.4666818181818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58" customFormat="1" ht="15.75" customHeight="1" x14ac:dyDescent="0.25">
      <c r="A31" s="56"/>
      <c r="B31" s="78"/>
      <c r="C31" s="84" t="s">
        <v>322</v>
      </c>
      <c r="D31" s="80">
        <v>2019</v>
      </c>
      <c r="E31" s="80" t="s">
        <v>28</v>
      </c>
      <c r="F31" s="85">
        <v>140</v>
      </c>
      <c r="G31" s="86">
        <v>60</v>
      </c>
      <c r="H31" s="87">
        <v>46.782609999999998</v>
      </c>
      <c r="I31" s="66">
        <f t="shared" si="0"/>
        <v>334.16149999999999</v>
      </c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58" customFormat="1" ht="15.75" customHeight="1" x14ac:dyDescent="0.25">
      <c r="A32" s="56"/>
      <c r="B32" s="78"/>
      <c r="C32" s="84" t="s">
        <v>323</v>
      </c>
      <c r="D32" s="80">
        <v>2019</v>
      </c>
      <c r="E32" s="80" t="s">
        <v>28</v>
      </c>
      <c r="F32" s="85">
        <v>250</v>
      </c>
      <c r="G32" s="86">
        <v>15</v>
      </c>
      <c r="H32" s="87">
        <v>35.876370000000001</v>
      </c>
      <c r="I32" s="66">
        <f t="shared" si="0"/>
        <v>143.50548000000001</v>
      </c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58" customFormat="1" ht="15.75" customHeight="1" x14ac:dyDescent="0.25">
      <c r="A33" s="56"/>
      <c r="B33" s="78"/>
      <c r="C33" s="84" t="s">
        <v>324</v>
      </c>
      <c r="D33" s="80">
        <v>2019</v>
      </c>
      <c r="E33" s="80" t="s">
        <v>28</v>
      </c>
      <c r="F33" s="85">
        <v>60</v>
      </c>
      <c r="G33" s="86">
        <v>15</v>
      </c>
      <c r="H33" s="87">
        <v>28.599820000000001</v>
      </c>
      <c r="I33" s="66">
        <f t="shared" si="0"/>
        <v>476.6636666666667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58" customFormat="1" ht="15.75" customHeight="1" x14ac:dyDescent="0.25">
      <c r="A34" s="56"/>
      <c r="B34" s="78"/>
      <c r="C34" s="84" t="s">
        <v>325</v>
      </c>
      <c r="D34" s="80">
        <v>2019</v>
      </c>
      <c r="E34" s="80" t="s">
        <v>169</v>
      </c>
      <c r="F34" s="85">
        <v>220</v>
      </c>
      <c r="G34" s="86">
        <v>7</v>
      </c>
      <c r="H34" s="87">
        <v>26.18798</v>
      </c>
      <c r="I34" s="66">
        <f t="shared" si="0"/>
        <v>119.03627272727273</v>
      </c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58" customFormat="1" ht="15.75" customHeight="1" x14ac:dyDescent="0.25">
      <c r="A35" s="56"/>
      <c r="B35" s="78"/>
      <c r="C35" s="84" t="s">
        <v>326</v>
      </c>
      <c r="D35" s="80">
        <v>2019</v>
      </c>
      <c r="E35" s="80" t="s">
        <v>28</v>
      </c>
      <c r="F35" s="85">
        <v>310</v>
      </c>
      <c r="G35" s="86">
        <v>15</v>
      </c>
      <c r="H35" s="87">
        <v>100.69201</v>
      </c>
      <c r="I35" s="66">
        <f t="shared" si="0"/>
        <v>324.81293548387094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58" customFormat="1" ht="15.75" customHeight="1" x14ac:dyDescent="0.25">
      <c r="A36" s="56"/>
      <c r="B36" s="78"/>
      <c r="C36" s="84" t="s">
        <v>327</v>
      </c>
      <c r="D36" s="80">
        <v>2019</v>
      </c>
      <c r="E36" s="80" t="s">
        <v>28</v>
      </c>
      <c r="F36" s="85">
        <v>57</v>
      </c>
      <c r="G36" s="86">
        <v>15</v>
      </c>
      <c r="H36" s="87">
        <v>12.16985</v>
      </c>
      <c r="I36" s="66">
        <f t="shared" si="0"/>
        <v>213.50614035087719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58" customFormat="1" ht="15.75" customHeight="1" x14ac:dyDescent="0.25">
      <c r="A37" s="56"/>
      <c r="B37" s="78"/>
      <c r="C37" s="84" t="s">
        <v>328</v>
      </c>
      <c r="D37" s="80">
        <v>2019</v>
      </c>
      <c r="E37" s="80" t="s">
        <v>28</v>
      </c>
      <c r="F37" s="85">
        <v>500</v>
      </c>
      <c r="G37" s="86">
        <v>150</v>
      </c>
      <c r="H37" s="87">
        <v>397.30733000000004</v>
      </c>
      <c r="I37" s="66">
        <f t="shared" si="0"/>
        <v>794.61466000000007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58" customFormat="1" ht="15.75" customHeight="1" x14ac:dyDescent="0.25">
      <c r="A38" s="56"/>
      <c r="B38" s="78"/>
      <c r="C38" s="84" t="s">
        <v>329</v>
      </c>
      <c r="D38" s="80">
        <v>2019</v>
      </c>
      <c r="E38" s="80" t="s">
        <v>28</v>
      </c>
      <c r="F38" s="85">
        <v>310</v>
      </c>
      <c r="G38" s="86">
        <v>50</v>
      </c>
      <c r="H38" s="87">
        <v>54.970649999999999</v>
      </c>
      <c r="I38" s="66">
        <f t="shared" si="0"/>
        <v>177.32467741935486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58" customFormat="1" ht="31.5" customHeight="1" x14ac:dyDescent="0.25">
      <c r="A39" s="56"/>
      <c r="B39" s="78"/>
      <c r="C39" s="84" t="s">
        <v>330</v>
      </c>
      <c r="D39" s="80">
        <v>2019</v>
      </c>
      <c r="E39" s="80" t="s">
        <v>28</v>
      </c>
      <c r="F39" s="85">
        <v>280</v>
      </c>
      <c r="G39" s="86">
        <v>35</v>
      </c>
      <c r="H39" s="87">
        <v>51.153709999999997</v>
      </c>
      <c r="I39" s="66">
        <f t="shared" si="0"/>
        <v>182.69182142857142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58" customFormat="1" ht="15.75" customHeight="1" x14ac:dyDescent="0.25">
      <c r="A40" s="56"/>
      <c r="B40" s="78"/>
      <c r="C40" s="84" t="s">
        <v>331</v>
      </c>
      <c r="D40" s="80">
        <v>2019</v>
      </c>
      <c r="E40" s="80" t="s">
        <v>28</v>
      </c>
      <c r="F40" s="85">
        <v>180</v>
      </c>
      <c r="G40" s="86">
        <v>20</v>
      </c>
      <c r="H40" s="87">
        <v>36.070540000000001</v>
      </c>
      <c r="I40" s="66">
        <f t="shared" si="0"/>
        <v>200.3918888888889</v>
      </c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58" customFormat="1" ht="15.75" customHeight="1" x14ac:dyDescent="0.25">
      <c r="A41" s="56"/>
      <c r="B41" s="78"/>
      <c r="C41" s="84" t="s">
        <v>332</v>
      </c>
      <c r="D41" s="80">
        <v>2019</v>
      </c>
      <c r="E41" s="80" t="s">
        <v>28</v>
      </c>
      <c r="F41" s="85">
        <v>330</v>
      </c>
      <c r="G41" s="86">
        <v>15</v>
      </c>
      <c r="H41" s="87">
        <v>111.96061999999999</v>
      </c>
      <c r="I41" s="66">
        <f t="shared" si="0"/>
        <v>339.27460606060606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58" customFormat="1" ht="15.75" customHeight="1" x14ac:dyDescent="0.25">
      <c r="A42" s="56"/>
      <c r="B42" s="78"/>
      <c r="C42" s="84" t="s">
        <v>333</v>
      </c>
      <c r="D42" s="80">
        <v>2019</v>
      </c>
      <c r="E42" s="80" t="s">
        <v>28</v>
      </c>
      <c r="F42" s="85">
        <v>400</v>
      </c>
      <c r="G42" s="86">
        <v>15</v>
      </c>
      <c r="H42" s="87">
        <v>128.06933999999998</v>
      </c>
      <c r="I42" s="66">
        <f t="shared" si="0"/>
        <v>320.17334999999997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58" customFormat="1" ht="15.75" customHeight="1" x14ac:dyDescent="0.25">
      <c r="A43" s="56"/>
      <c r="B43" s="78"/>
      <c r="C43" s="84" t="s">
        <v>334</v>
      </c>
      <c r="D43" s="80">
        <v>2019</v>
      </c>
      <c r="E43" s="80" t="s">
        <v>28</v>
      </c>
      <c r="F43" s="85">
        <v>270</v>
      </c>
      <c r="G43" s="86">
        <v>30</v>
      </c>
      <c r="H43" s="87">
        <v>51.00273</v>
      </c>
      <c r="I43" s="66">
        <f t="shared" si="0"/>
        <v>188.899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58" customFormat="1" ht="15.75" customHeight="1" x14ac:dyDescent="0.25">
      <c r="A44" s="56"/>
      <c r="B44" s="78"/>
      <c r="C44" s="84" t="s">
        <v>335</v>
      </c>
      <c r="D44" s="80">
        <v>2019</v>
      </c>
      <c r="E44" s="80" t="s">
        <v>28</v>
      </c>
      <c r="F44" s="85">
        <v>95</v>
      </c>
      <c r="G44" s="86">
        <v>55</v>
      </c>
      <c r="H44" s="87">
        <v>17.840349999999997</v>
      </c>
      <c r="I44" s="66">
        <f t="shared" si="0"/>
        <v>187.79315789473679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58" customFormat="1" ht="15.75" customHeight="1" x14ac:dyDescent="0.25">
      <c r="A45" s="56"/>
      <c r="B45" s="78"/>
      <c r="C45" s="84" t="s">
        <v>336</v>
      </c>
      <c r="D45" s="80">
        <v>2019</v>
      </c>
      <c r="E45" s="80" t="s">
        <v>28</v>
      </c>
      <c r="F45" s="85">
        <v>230</v>
      </c>
      <c r="G45" s="86">
        <v>20</v>
      </c>
      <c r="H45" s="87">
        <v>37.26341</v>
      </c>
      <c r="I45" s="66">
        <f t="shared" si="0"/>
        <v>162.01482608695653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58" customFormat="1" ht="15.75" customHeight="1" x14ac:dyDescent="0.25">
      <c r="A46" s="56"/>
      <c r="B46" s="78"/>
      <c r="C46" s="84" t="s">
        <v>337</v>
      </c>
      <c r="D46" s="80">
        <v>2019</v>
      </c>
      <c r="E46" s="80" t="s">
        <v>28</v>
      </c>
      <c r="F46" s="85">
        <v>47</v>
      </c>
      <c r="G46" s="86">
        <v>85</v>
      </c>
      <c r="H46" s="87">
        <v>19.122610000000002</v>
      </c>
      <c r="I46" s="66">
        <f t="shared" si="0"/>
        <v>406.86404255319155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58" customFormat="1" ht="15.75" customHeight="1" x14ac:dyDescent="0.25">
      <c r="A47" s="56"/>
      <c r="B47" s="78"/>
      <c r="C47" s="84" t="s">
        <v>338</v>
      </c>
      <c r="D47" s="80">
        <v>2019</v>
      </c>
      <c r="E47" s="80" t="s">
        <v>28</v>
      </c>
      <c r="F47" s="85">
        <v>14</v>
      </c>
      <c r="G47" s="86">
        <v>15</v>
      </c>
      <c r="H47" s="87">
        <v>12.67708</v>
      </c>
      <c r="I47" s="66">
        <f t="shared" si="0"/>
        <v>905.50571428571425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58" customFormat="1" ht="15.75" customHeight="1" x14ac:dyDescent="0.25">
      <c r="A48" s="56"/>
      <c r="B48" s="78"/>
      <c r="C48" s="84" t="s">
        <v>339</v>
      </c>
      <c r="D48" s="80">
        <v>2019</v>
      </c>
      <c r="E48" s="80" t="s">
        <v>169</v>
      </c>
      <c r="F48" s="85">
        <v>20</v>
      </c>
      <c r="G48" s="86">
        <v>7</v>
      </c>
      <c r="H48" s="87">
        <v>17.404109999999999</v>
      </c>
      <c r="I48" s="66">
        <f t="shared" si="0"/>
        <v>870.20549999999992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58" customFormat="1" ht="15.75" customHeight="1" x14ac:dyDescent="0.25">
      <c r="A49" s="56"/>
      <c r="B49" s="78"/>
      <c r="C49" s="84" t="s">
        <v>340</v>
      </c>
      <c r="D49" s="80">
        <v>2019</v>
      </c>
      <c r="E49" s="80" t="s">
        <v>169</v>
      </c>
      <c r="F49" s="85">
        <v>55</v>
      </c>
      <c r="G49" s="86">
        <v>7</v>
      </c>
      <c r="H49" s="87">
        <v>27.016500000000001</v>
      </c>
      <c r="I49" s="66">
        <f t="shared" si="0"/>
        <v>491.20909090909095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58" customFormat="1" ht="15.75" customHeight="1" x14ac:dyDescent="0.25">
      <c r="A50" s="56"/>
      <c r="B50" s="78"/>
      <c r="C50" s="84" t="s">
        <v>341</v>
      </c>
      <c r="D50" s="80">
        <v>2019</v>
      </c>
      <c r="E50" s="80" t="s">
        <v>169</v>
      </c>
      <c r="F50" s="85">
        <v>27</v>
      </c>
      <c r="G50" s="86">
        <v>7</v>
      </c>
      <c r="H50" s="87">
        <v>17.727259999999998</v>
      </c>
      <c r="I50" s="66">
        <f t="shared" si="0"/>
        <v>656.5651851851851</v>
      </c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58" customFormat="1" ht="15.75" customHeight="1" x14ac:dyDescent="0.25">
      <c r="A51" s="56"/>
      <c r="B51" s="78"/>
      <c r="C51" s="84" t="s">
        <v>342</v>
      </c>
      <c r="D51" s="80">
        <v>2019</v>
      </c>
      <c r="E51" s="80" t="s">
        <v>28</v>
      </c>
      <c r="F51" s="85">
        <v>140</v>
      </c>
      <c r="G51" s="86">
        <v>15</v>
      </c>
      <c r="H51" s="87">
        <v>75.730229999999992</v>
      </c>
      <c r="I51" s="66">
        <f t="shared" si="0"/>
        <v>540.93021428571421</v>
      </c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58" customFormat="1" ht="15.75" customHeight="1" x14ac:dyDescent="0.25">
      <c r="A52" s="56"/>
      <c r="B52" s="78"/>
      <c r="C52" s="84" t="s">
        <v>343</v>
      </c>
      <c r="D52" s="80">
        <v>2019</v>
      </c>
      <c r="E52" s="80" t="s">
        <v>28</v>
      </c>
      <c r="F52" s="85">
        <v>30</v>
      </c>
      <c r="G52" s="86">
        <v>15</v>
      </c>
      <c r="H52" s="87">
        <v>15.765649999999999</v>
      </c>
      <c r="I52" s="66">
        <f t="shared" si="0"/>
        <v>525.52166666666665</v>
      </c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58" customFormat="1" ht="15.75" customHeight="1" x14ac:dyDescent="0.25">
      <c r="A53" s="56"/>
      <c r="B53" s="78"/>
      <c r="C53" s="84" t="s">
        <v>344</v>
      </c>
      <c r="D53" s="80">
        <v>2019</v>
      </c>
      <c r="E53" s="80" t="s">
        <v>28</v>
      </c>
      <c r="F53" s="85">
        <v>210</v>
      </c>
      <c r="G53" s="86">
        <v>15</v>
      </c>
      <c r="H53" s="87">
        <v>40.06362</v>
      </c>
      <c r="I53" s="66">
        <f t="shared" si="0"/>
        <v>190.77914285714286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58" customFormat="1" ht="15.75" customHeight="1" x14ac:dyDescent="0.25">
      <c r="A54" s="56"/>
      <c r="B54" s="78"/>
      <c r="C54" s="84" t="s">
        <v>345</v>
      </c>
      <c r="D54" s="80">
        <v>2019</v>
      </c>
      <c r="E54" s="80" t="s">
        <v>28</v>
      </c>
      <c r="F54" s="85">
        <v>330</v>
      </c>
      <c r="G54" s="86">
        <v>25</v>
      </c>
      <c r="H54" s="87">
        <v>64.206190000000007</v>
      </c>
      <c r="I54" s="66">
        <f t="shared" si="0"/>
        <v>194.56421212121214</v>
      </c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58" customFormat="1" ht="15.75" customHeight="1" x14ac:dyDescent="0.25">
      <c r="A55" s="56"/>
      <c r="B55" s="78"/>
      <c r="C55" s="84" t="s">
        <v>346</v>
      </c>
      <c r="D55" s="80">
        <v>2019</v>
      </c>
      <c r="E55" s="80" t="s">
        <v>28</v>
      </c>
      <c r="F55" s="85">
        <v>200</v>
      </c>
      <c r="G55" s="86">
        <v>15</v>
      </c>
      <c r="H55" s="87">
        <v>37.1723</v>
      </c>
      <c r="I55" s="66">
        <f t="shared" si="0"/>
        <v>185.86150000000001</v>
      </c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58" customFormat="1" ht="31.5" hidden="1" x14ac:dyDescent="0.25">
      <c r="A56" s="56"/>
      <c r="B56" s="136"/>
      <c r="C56" s="84" t="s">
        <v>347</v>
      </c>
      <c r="D56" s="80">
        <v>2019</v>
      </c>
      <c r="E56" s="80" t="s">
        <v>169</v>
      </c>
      <c r="F56" s="85">
        <v>240</v>
      </c>
      <c r="G56" s="86">
        <v>10</v>
      </c>
      <c r="H56" s="87">
        <v>0</v>
      </c>
      <c r="I56" s="66">
        <f t="shared" si="0"/>
        <v>0</v>
      </c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58" customFormat="1" ht="15.75" customHeight="1" x14ac:dyDescent="0.25">
      <c r="A57" s="56"/>
      <c r="B57" s="78"/>
      <c r="C57" s="84" t="s">
        <v>348</v>
      </c>
      <c r="D57" s="80">
        <v>2019</v>
      </c>
      <c r="E57" s="80" t="s">
        <v>28</v>
      </c>
      <c r="F57" s="85">
        <v>210</v>
      </c>
      <c r="G57" s="86">
        <v>15</v>
      </c>
      <c r="H57" s="87">
        <v>40.971419999999995</v>
      </c>
      <c r="I57" s="66">
        <f t="shared" si="0"/>
        <v>195.10199999999998</v>
      </c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58" customFormat="1" ht="15.75" customHeight="1" x14ac:dyDescent="0.25">
      <c r="A58" s="56"/>
      <c r="B58" s="78"/>
      <c r="C58" s="84" t="s">
        <v>349</v>
      </c>
      <c r="D58" s="80">
        <v>2019</v>
      </c>
      <c r="E58" s="80" t="s">
        <v>28</v>
      </c>
      <c r="F58" s="85">
        <v>240</v>
      </c>
      <c r="G58" s="86">
        <v>15</v>
      </c>
      <c r="H58" s="87">
        <v>83.254369999999994</v>
      </c>
      <c r="I58" s="66">
        <f t="shared" si="0"/>
        <v>346.89320833333329</v>
      </c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58" customFormat="1" ht="15.75" customHeight="1" x14ac:dyDescent="0.25">
      <c r="A59" s="56"/>
      <c r="B59" s="78"/>
      <c r="C59" s="84" t="s">
        <v>350</v>
      </c>
      <c r="D59" s="80">
        <v>2019</v>
      </c>
      <c r="E59" s="80" t="s">
        <v>28</v>
      </c>
      <c r="F59" s="85">
        <v>580</v>
      </c>
      <c r="G59" s="86">
        <v>30</v>
      </c>
      <c r="H59" s="87">
        <v>168.72259</v>
      </c>
      <c r="I59" s="66">
        <f t="shared" si="0"/>
        <v>290.90101724137929</v>
      </c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58" customFormat="1" ht="15.75" customHeight="1" x14ac:dyDescent="0.25">
      <c r="A60" s="56"/>
      <c r="B60" s="78"/>
      <c r="C60" s="84" t="s">
        <v>351</v>
      </c>
      <c r="D60" s="80">
        <v>2019</v>
      </c>
      <c r="E60" s="80" t="s">
        <v>28</v>
      </c>
      <c r="F60" s="85">
        <v>240</v>
      </c>
      <c r="G60" s="86">
        <v>15</v>
      </c>
      <c r="H60" s="87">
        <v>55.34355</v>
      </c>
      <c r="I60" s="66">
        <f t="shared" si="0"/>
        <v>230.59812500000001</v>
      </c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58" customFormat="1" ht="15.75" customHeight="1" x14ac:dyDescent="0.25">
      <c r="A61" s="56"/>
      <c r="B61" s="78"/>
      <c r="C61" s="84" t="s">
        <v>352</v>
      </c>
      <c r="D61" s="80">
        <v>2019</v>
      </c>
      <c r="E61" s="80" t="s">
        <v>169</v>
      </c>
      <c r="F61" s="85">
        <v>150</v>
      </c>
      <c r="G61" s="86">
        <v>5</v>
      </c>
      <c r="H61" s="87">
        <v>26.06024</v>
      </c>
      <c r="I61" s="66">
        <f t="shared" si="0"/>
        <v>173.73493333333334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58" customFormat="1" ht="15.75" customHeight="1" x14ac:dyDescent="0.25">
      <c r="A62" s="56"/>
      <c r="B62" s="78"/>
      <c r="C62" s="84" t="s">
        <v>353</v>
      </c>
      <c r="D62" s="80">
        <v>2019</v>
      </c>
      <c r="E62" s="80" t="s">
        <v>169</v>
      </c>
      <c r="F62" s="85">
        <v>38</v>
      </c>
      <c r="G62" s="86">
        <v>15</v>
      </c>
      <c r="H62" s="87">
        <v>16.15681</v>
      </c>
      <c r="I62" s="66">
        <f t="shared" si="0"/>
        <v>425.17921052631579</v>
      </c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58" customFormat="1" ht="15.75" customHeight="1" x14ac:dyDescent="0.25">
      <c r="A63" s="56"/>
      <c r="B63" s="78"/>
      <c r="C63" s="84" t="s">
        <v>354</v>
      </c>
      <c r="D63" s="80">
        <v>2019</v>
      </c>
      <c r="E63" s="80" t="s">
        <v>28</v>
      </c>
      <c r="F63" s="85">
        <v>330</v>
      </c>
      <c r="G63" s="86">
        <v>15</v>
      </c>
      <c r="H63" s="87">
        <v>115.73038000000001</v>
      </c>
      <c r="I63" s="66">
        <f t="shared" si="0"/>
        <v>350.69812121212124</v>
      </c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58" customFormat="1" ht="15.75" customHeight="1" x14ac:dyDescent="0.25">
      <c r="A64" s="56"/>
      <c r="B64" s="78"/>
      <c r="C64" s="84" t="s">
        <v>355</v>
      </c>
      <c r="D64" s="80">
        <v>2019</v>
      </c>
      <c r="E64" s="80" t="s">
        <v>28</v>
      </c>
      <c r="F64" s="85">
        <v>320</v>
      </c>
      <c r="G64" s="86">
        <v>14.26</v>
      </c>
      <c r="H64" s="87">
        <v>31.855060000000002</v>
      </c>
      <c r="I64" s="66">
        <f t="shared" si="0"/>
        <v>99.54706250000001</v>
      </c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58" customFormat="1" ht="15.75" customHeight="1" x14ac:dyDescent="0.25">
      <c r="A65" s="56"/>
      <c r="B65" s="78"/>
      <c r="C65" s="84" t="s">
        <v>356</v>
      </c>
      <c r="D65" s="80">
        <v>2019</v>
      </c>
      <c r="E65" s="80" t="s">
        <v>198</v>
      </c>
      <c r="F65" s="85">
        <v>40</v>
      </c>
      <c r="G65" s="86">
        <v>92</v>
      </c>
      <c r="H65" s="87">
        <v>35.14329</v>
      </c>
      <c r="I65" s="66">
        <f t="shared" si="0"/>
        <v>878.58225000000004</v>
      </c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58" customFormat="1" ht="15.75" customHeight="1" x14ac:dyDescent="0.25">
      <c r="A66" s="56"/>
      <c r="B66" s="78"/>
      <c r="C66" s="84" t="s">
        <v>357</v>
      </c>
      <c r="D66" s="80">
        <v>2019</v>
      </c>
      <c r="E66" s="80" t="s">
        <v>28</v>
      </c>
      <c r="F66" s="85">
        <v>190</v>
      </c>
      <c r="G66" s="86">
        <v>15</v>
      </c>
      <c r="H66" s="87">
        <v>23.606939999999998</v>
      </c>
      <c r="I66" s="66">
        <f t="shared" si="0"/>
        <v>124.24705263157894</v>
      </c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58" customFormat="1" ht="15.75" customHeight="1" x14ac:dyDescent="0.25">
      <c r="A67" s="56"/>
      <c r="B67" s="78"/>
      <c r="C67" s="84" t="s">
        <v>358</v>
      </c>
      <c r="D67" s="80">
        <v>2019</v>
      </c>
      <c r="E67" s="80" t="s">
        <v>28</v>
      </c>
      <c r="F67" s="85">
        <v>190</v>
      </c>
      <c r="G67" s="86">
        <v>15</v>
      </c>
      <c r="H67" s="87">
        <v>48.640120000000003</v>
      </c>
      <c r="I67" s="66">
        <f t="shared" si="0"/>
        <v>256.00063157894738</v>
      </c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58" customFormat="1" ht="15.75" customHeight="1" x14ac:dyDescent="0.25">
      <c r="A68" s="56"/>
      <c r="B68" s="78"/>
      <c r="C68" s="84" t="s">
        <v>359</v>
      </c>
      <c r="D68" s="80">
        <v>2019</v>
      </c>
      <c r="E68" s="80" t="s">
        <v>28</v>
      </c>
      <c r="F68" s="85">
        <v>306</v>
      </c>
      <c r="G68" s="86">
        <v>15</v>
      </c>
      <c r="H68" s="87">
        <v>102.45144999999999</v>
      </c>
      <c r="I68" s="66">
        <f t="shared" si="0"/>
        <v>334.80866013071892</v>
      </c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58" customFormat="1" ht="15.75" customHeight="1" x14ac:dyDescent="0.25">
      <c r="A69" s="56"/>
      <c r="B69" s="78"/>
      <c r="C69" s="84" t="s">
        <v>360</v>
      </c>
      <c r="D69" s="80">
        <v>2019</v>
      </c>
      <c r="E69" s="80" t="s">
        <v>28</v>
      </c>
      <c r="F69" s="85">
        <v>330</v>
      </c>
      <c r="G69" s="86">
        <v>15</v>
      </c>
      <c r="H69" s="87">
        <v>91.547820000000002</v>
      </c>
      <c r="I69" s="66">
        <f t="shared" si="0"/>
        <v>277.41763636363635</v>
      </c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58" customFormat="1" ht="15.75" customHeight="1" x14ac:dyDescent="0.25">
      <c r="A70" s="56"/>
      <c r="B70" s="78"/>
      <c r="C70" s="84" t="s">
        <v>361</v>
      </c>
      <c r="D70" s="80">
        <v>2019</v>
      </c>
      <c r="E70" s="80" t="s">
        <v>28</v>
      </c>
      <c r="F70" s="85">
        <v>150</v>
      </c>
      <c r="G70" s="86">
        <v>120</v>
      </c>
      <c r="H70" s="87">
        <v>46.921109999999999</v>
      </c>
      <c r="I70" s="66">
        <f t="shared" si="0"/>
        <v>312.80740000000003</v>
      </c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58" customFormat="1" ht="15.75" customHeight="1" x14ac:dyDescent="0.25">
      <c r="A71" s="56"/>
      <c r="B71" s="78"/>
      <c r="C71" s="84" t="s">
        <v>337</v>
      </c>
      <c r="D71" s="80">
        <v>2019</v>
      </c>
      <c r="E71" s="80" t="s">
        <v>28</v>
      </c>
      <c r="F71" s="85">
        <v>110</v>
      </c>
      <c r="G71" s="86">
        <v>75</v>
      </c>
      <c r="H71" s="87">
        <v>56.989599999999996</v>
      </c>
      <c r="I71" s="66">
        <f t="shared" si="0"/>
        <v>518.08727272727276</v>
      </c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s="58" customFormat="1" ht="15.75" customHeight="1" x14ac:dyDescent="0.25">
      <c r="A72" s="56"/>
      <c r="B72" s="78"/>
      <c r="C72" s="84" t="s">
        <v>362</v>
      </c>
      <c r="D72" s="80">
        <v>2019</v>
      </c>
      <c r="E72" s="80" t="s">
        <v>28</v>
      </c>
      <c r="F72" s="85">
        <v>110</v>
      </c>
      <c r="G72" s="86">
        <v>15</v>
      </c>
      <c r="H72" s="87">
        <v>62.454349999999998</v>
      </c>
      <c r="I72" s="66">
        <f t="shared" si="0"/>
        <v>567.76681818181817</v>
      </c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s="58" customFormat="1" ht="15.75" customHeight="1" x14ac:dyDescent="0.25">
      <c r="A73" s="56"/>
      <c r="B73" s="78"/>
      <c r="C73" s="84" t="s">
        <v>337</v>
      </c>
      <c r="D73" s="80">
        <v>2019</v>
      </c>
      <c r="E73" s="80" t="s">
        <v>28</v>
      </c>
      <c r="F73" s="85">
        <v>250</v>
      </c>
      <c r="G73" s="86">
        <v>80</v>
      </c>
      <c r="H73" s="87">
        <v>80.286050000000003</v>
      </c>
      <c r="I73" s="66">
        <f t="shared" si="0"/>
        <v>321.14420000000001</v>
      </c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58" customFormat="1" ht="15.75" customHeight="1" x14ac:dyDescent="0.25">
      <c r="A74" s="56"/>
      <c r="B74" s="78"/>
      <c r="C74" s="84" t="s">
        <v>363</v>
      </c>
      <c r="D74" s="80">
        <v>2019</v>
      </c>
      <c r="E74" s="80" t="s">
        <v>28</v>
      </c>
      <c r="F74" s="85">
        <v>240</v>
      </c>
      <c r="G74" s="86">
        <v>10</v>
      </c>
      <c r="H74" s="87">
        <v>62.177010000000003</v>
      </c>
      <c r="I74" s="66">
        <f t="shared" si="0"/>
        <v>259.07087500000006</v>
      </c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58" customFormat="1" ht="15.75" customHeight="1" x14ac:dyDescent="0.25">
      <c r="A75" s="56"/>
      <c r="B75" s="78"/>
      <c r="C75" s="84" t="s">
        <v>364</v>
      </c>
      <c r="D75" s="80">
        <v>2019</v>
      </c>
      <c r="E75" s="80" t="s">
        <v>28</v>
      </c>
      <c r="F75" s="85">
        <v>195</v>
      </c>
      <c r="G75" s="86">
        <v>50</v>
      </c>
      <c r="H75" s="87">
        <v>81.966369999999998</v>
      </c>
      <c r="I75" s="66">
        <f t="shared" si="0"/>
        <v>420.34035897435894</v>
      </c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s="58" customFormat="1" ht="15.75" customHeight="1" x14ac:dyDescent="0.25">
      <c r="A76" s="56"/>
      <c r="B76" s="78"/>
      <c r="C76" s="84" t="s">
        <v>365</v>
      </c>
      <c r="D76" s="80">
        <v>2019</v>
      </c>
      <c r="E76" s="80" t="s">
        <v>28</v>
      </c>
      <c r="F76" s="85">
        <v>155</v>
      </c>
      <c r="G76" s="86">
        <v>15</v>
      </c>
      <c r="H76" s="87">
        <v>11.04261</v>
      </c>
      <c r="I76" s="66">
        <f t="shared" si="0"/>
        <v>71.242645161290326</v>
      </c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s="58" customFormat="1" ht="15.75" customHeight="1" x14ac:dyDescent="0.25">
      <c r="A77" s="56"/>
      <c r="B77" s="78"/>
      <c r="C77" s="84" t="s">
        <v>366</v>
      </c>
      <c r="D77" s="80">
        <v>2019</v>
      </c>
      <c r="E77" s="80" t="s">
        <v>28</v>
      </c>
      <c r="F77" s="85">
        <v>140</v>
      </c>
      <c r="G77" s="86">
        <v>18</v>
      </c>
      <c r="H77" s="87">
        <v>20.019349999999999</v>
      </c>
      <c r="I77" s="66">
        <f t="shared" si="0"/>
        <v>142.99535714285713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s="58" customFormat="1" ht="15.75" customHeight="1" x14ac:dyDescent="0.25">
      <c r="A78" s="56"/>
      <c r="B78" s="78"/>
      <c r="C78" s="84" t="s">
        <v>367</v>
      </c>
      <c r="D78" s="80">
        <v>2019</v>
      </c>
      <c r="E78" s="80" t="s">
        <v>28</v>
      </c>
      <c r="F78" s="85">
        <v>340</v>
      </c>
      <c r="G78" s="86">
        <v>15</v>
      </c>
      <c r="H78" s="87">
        <v>82.459649999999996</v>
      </c>
      <c r="I78" s="66">
        <f t="shared" si="0"/>
        <v>242.52838235294115</v>
      </c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s="58" customFormat="1" ht="31.5" customHeight="1" x14ac:dyDescent="0.25">
      <c r="A79" s="56"/>
      <c r="B79" s="78"/>
      <c r="C79" s="84" t="s">
        <v>368</v>
      </c>
      <c r="D79" s="80">
        <v>2019</v>
      </c>
      <c r="E79" s="80" t="s">
        <v>169</v>
      </c>
      <c r="F79" s="85">
        <v>185</v>
      </c>
      <c r="G79" s="86">
        <v>8</v>
      </c>
      <c r="H79" s="87">
        <v>47.24</v>
      </c>
      <c r="I79" s="66">
        <f t="shared" si="0"/>
        <v>255.35135135135135</v>
      </c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58" customFormat="1" ht="15.75" customHeight="1" x14ac:dyDescent="0.25">
      <c r="A80" s="56"/>
      <c r="B80" s="78"/>
      <c r="C80" s="84" t="s">
        <v>369</v>
      </c>
      <c r="D80" s="80">
        <v>2019</v>
      </c>
      <c r="E80" s="80" t="s">
        <v>28</v>
      </c>
      <c r="F80" s="85">
        <v>330</v>
      </c>
      <c r="G80" s="86">
        <v>15</v>
      </c>
      <c r="H80" s="87">
        <v>93.83954</v>
      </c>
      <c r="I80" s="66">
        <f t="shared" si="0"/>
        <v>284.36224242424242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58" customFormat="1" ht="15.75" customHeight="1" x14ac:dyDescent="0.25">
      <c r="A81" s="56"/>
      <c r="B81" s="78"/>
      <c r="C81" s="84" t="s">
        <v>370</v>
      </c>
      <c r="D81" s="80">
        <v>2019</v>
      </c>
      <c r="E81" s="80" t="s">
        <v>28</v>
      </c>
      <c r="F81" s="85">
        <v>210</v>
      </c>
      <c r="G81" s="86">
        <v>35</v>
      </c>
      <c r="H81" s="87">
        <v>57.491709999999998</v>
      </c>
      <c r="I81" s="66">
        <f t="shared" si="0"/>
        <v>273.7700476190476</v>
      </c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58" customFormat="1" ht="15.75" customHeight="1" x14ac:dyDescent="0.25">
      <c r="A82" s="56"/>
      <c r="B82" s="78"/>
      <c r="C82" s="84" t="s">
        <v>371</v>
      </c>
      <c r="D82" s="80">
        <v>2019</v>
      </c>
      <c r="E82" s="80" t="s">
        <v>28</v>
      </c>
      <c r="F82" s="85">
        <v>300</v>
      </c>
      <c r="G82" s="86">
        <v>70</v>
      </c>
      <c r="H82" s="87">
        <v>87.820229999999995</v>
      </c>
      <c r="I82" s="66">
        <f t="shared" si="0"/>
        <v>292.73410000000001</v>
      </c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58" customFormat="1" ht="15.75" customHeight="1" x14ac:dyDescent="0.25">
      <c r="A83" s="56"/>
      <c r="B83" s="78"/>
      <c r="C83" s="84" t="s">
        <v>372</v>
      </c>
      <c r="D83" s="80">
        <v>2019</v>
      </c>
      <c r="E83" s="80" t="s">
        <v>28</v>
      </c>
      <c r="F83" s="85">
        <v>155</v>
      </c>
      <c r="G83" s="86">
        <v>70</v>
      </c>
      <c r="H83" s="87">
        <v>35.550080000000001</v>
      </c>
      <c r="I83" s="66">
        <f t="shared" si="0"/>
        <v>229.3553548387097</v>
      </c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58" customFormat="1" ht="15.75" customHeight="1" x14ac:dyDescent="0.25">
      <c r="A84" s="56"/>
      <c r="B84" s="78"/>
      <c r="C84" s="84" t="s">
        <v>373</v>
      </c>
      <c r="D84" s="80">
        <v>2019</v>
      </c>
      <c r="E84" s="80" t="s">
        <v>28</v>
      </c>
      <c r="F84" s="85">
        <v>130</v>
      </c>
      <c r="G84" s="86">
        <v>15</v>
      </c>
      <c r="H84" s="87">
        <v>45.444410000000005</v>
      </c>
      <c r="I84" s="66">
        <f t="shared" si="0"/>
        <v>349.57238461538464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s="58" customFormat="1" ht="15.75" customHeight="1" x14ac:dyDescent="0.25">
      <c r="A85" s="56"/>
      <c r="B85" s="78"/>
      <c r="C85" s="84" t="s">
        <v>374</v>
      </c>
      <c r="D85" s="80">
        <v>2019</v>
      </c>
      <c r="E85" s="80" t="s">
        <v>28</v>
      </c>
      <c r="F85" s="85">
        <v>270</v>
      </c>
      <c r="G85" s="86">
        <v>15</v>
      </c>
      <c r="H85" s="87">
        <v>108.30052000000001</v>
      </c>
      <c r="I85" s="66">
        <f t="shared" si="0"/>
        <v>401.11303703703703</v>
      </c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58" customFormat="1" ht="15.75" customHeight="1" x14ac:dyDescent="0.25">
      <c r="A86" s="56"/>
      <c r="B86" s="78"/>
      <c r="C86" s="84" t="s">
        <v>375</v>
      </c>
      <c r="D86" s="80">
        <v>2019</v>
      </c>
      <c r="E86" s="80" t="s">
        <v>28</v>
      </c>
      <c r="F86" s="85">
        <v>14</v>
      </c>
      <c r="G86" s="86">
        <v>15</v>
      </c>
      <c r="H86" s="87">
        <v>21.189610000000002</v>
      </c>
      <c r="I86" s="66">
        <f t="shared" si="0"/>
        <v>1513.5435714285716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s="58" customFormat="1" ht="31.5" customHeight="1" x14ac:dyDescent="0.25">
      <c r="A87" s="56"/>
      <c r="B87" s="78"/>
      <c r="C87" s="84" t="s">
        <v>376</v>
      </c>
      <c r="D87" s="80">
        <v>2019</v>
      </c>
      <c r="E87" s="80" t="s">
        <v>28</v>
      </c>
      <c r="F87" s="85">
        <v>80</v>
      </c>
      <c r="G87" s="86">
        <v>25</v>
      </c>
      <c r="H87" s="87">
        <v>53.191279999999999</v>
      </c>
      <c r="I87" s="66">
        <f t="shared" si="0"/>
        <v>664.89099999999996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s="58" customFormat="1" ht="15.75" customHeight="1" x14ac:dyDescent="0.25">
      <c r="A88" s="56"/>
      <c r="B88" s="78"/>
      <c r="C88" s="84" t="s">
        <v>377</v>
      </c>
      <c r="D88" s="80">
        <v>2019</v>
      </c>
      <c r="E88" s="80" t="s">
        <v>28</v>
      </c>
      <c r="F88" s="85">
        <v>30</v>
      </c>
      <c r="G88" s="86">
        <v>15</v>
      </c>
      <c r="H88" s="87">
        <v>9.4658899999999999</v>
      </c>
      <c r="I88" s="66">
        <f t="shared" si="0"/>
        <v>315.52966666666663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s="58" customFormat="1" ht="15.75" customHeight="1" x14ac:dyDescent="0.25">
      <c r="A89" s="56"/>
      <c r="B89" s="78"/>
      <c r="C89" s="84" t="s">
        <v>378</v>
      </c>
      <c r="D89" s="80">
        <v>2019</v>
      </c>
      <c r="E89" s="80" t="s">
        <v>169</v>
      </c>
      <c r="F89" s="85">
        <v>250</v>
      </c>
      <c r="G89" s="86">
        <v>12</v>
      </c>
      <c r="H89" s="87">
        <v>31.665860000000002</v>
      </c>
      <c r="I89" s="66">
        <f t="shared" si="0"/>
        <v>126.66344000000002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s="58" customFormat="1" ht="15.75" customHeight="1" x14ac:dyDescent="0.25">
      <c r="A90" s="56"/>
      <c r="B90" s="78"/>
      <c r="C90" s="84" t="s">
        <v>430</v>
      </c>
      <c r="D90" s="80">
        <v>2019</v>
      </c>
      <c r="E90" s="80" t="s">
        <v>28</v>
      </c>
      <c r="F90" s="85">
        <v>125</v>
      </c>
      <c r="G90" s="86">
        <v>15</v>
      </c>
      <c r="H90" s="87">
        <v>44.234220000000001</v>
      </c>
      <c r="I90" s="66">
        <f t="shared" ref="I90:I153" si="1">H90/F90*1000</f>
        <v>353.87376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s="58" customFormat="1" ht="15.75" customHeight="1" x14ac:dyDescent="0.25">
      <c r="A91" s="56"/>
      <c r="B91" s="78"/>
      <c r="C91" s="84" t="s">
        <v>431</v>
      </c>
      <c r="D91" s="80">
        <v>2019</v>
      </c>
      <c r="E91" s="80" t="s">
        <v>169</v>
      </c>
      <c r="F91" s="85">
        <v>95</v>
      </c>
      <c r="G91" s="86">
        <v>5</v>
      </c>
      <c r="H91" s="87">
        <v>78.52</v>
      </c>
      <c r="I91" s="66">
        <f t="shared" si="1"/>
        <v>826.52631578947364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s="58" customFormat="1" ht="15.75" customHeight="1" x14ac:dyDescent="0.25">
      <c r="A92" s="56"/>
      <c r="B92" s="78"/>
      <c r="C92" s="84" t="s">
        <v>432</v>
      </c>
      <c r="D92" s="80">
        <v>2019</v>
      </c>
      <c r="E92" s="80" t="s">
        <v>169</v>
      </c>
      <c r="F92" s="85">
        <v>95</v>
      </c>
      <c r="G92" s="86">
        <v>5</v>
      </c>
      <c r="H92" s="87">
        <v>35.299999999999997</v>
      </c>
      <c r="I92" s="66">
        <f t="shared" si="1"/>
        <v>371.57894736842098</v>
      </c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s="58" customFormat="1" ht="15.75" customHeight="1" x14ac:dyDescent="0.25">
      <c r="A93" s="56"/>
      <c r="B93" s="78"/>
      <c r="C93" s="84" t="s">
        <v>433</v>
      </c>
      <c r="D93" s="80">
        <v>2019</v>
      </c>
      <c r="E93" s="80" t="s">
        <v>28</v>
      </c>
      <c r="F93" s="85">
        <v>150</v>
      </c>
      <c r="G93" s="86">
        <v>15</v>
      </c>
      <c r="H93" s="87">
        <v>34.20402</v>
      </c>
      <c r="I93" s="66">
        <f t="shared" si="1"/>
        <v>228.02680000000001</v>
      </c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s="58" customFormat="1" ht="15.75" customHeight="1" x14ac:dyDescent="0.25">
      <c r="A94" s="56"/>
      <c r="B94" s="78"/>
      <c r="C94" s="84" t="s">
        <v>434</v>
      </c>
      <c r="D94" s="80">
        <v>2019</v>
      </c>
      <c r="E94" s="80" t="s">
        <v>169</v>
      </c>
      <c r="F94" s="85">
        <v>110</v>
      </c>
      <c r="G94" s="86">
        <v>5</v>
      </c>
      <c r="H94" s="87">
        <v>26.2407</v>
      </c>
      <c r="I94" s="66">
        <f t="shared" si="1"/>
        <v>238.55181818181819</v>
      </c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s="58" customFormat="1" ht="15.75" customHeight="1" x14ac:dyDescent="0.25">
      <c r="A95" s="56"/>
      <c r="B95" s="78"/>
      <c r="C95" s="84" t="s">
        <v>435</v>
      </c>
      <c r="D95" s="80">
        <v>2019</v>
      </c>
      <c r="E95" s="80" t="s">
        <v>28</v>
      </c>
      <c r="F95" s="85">
        <v>260</v>
      </c>
      <c r="G95" s="86">
        <v>15</v>
      </c>
      <c r="H95" s="87">
        <v>60.306290000000004</v>
      </c>
      <c r="I95" s="66">
        <f t="shared" si="1"/>
        <v>231.94726923076925</v>
      </c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s="58" customFormat="1" ht="15.75" customHeight="1" x14ac:dyDescent="0.25">
      <c r="A96" s="56"/>
      <c r="B96" s="78"/>
      <c r="C96" s="84" t="s">
        <v>436</v>
      </c>
      <c r="D96" s="80">
        <v>2019</v>
      </c>
      <c r="E96" s="80" t="s">
        <v>169</v>
      </c>
      <c r="F96" s="85">
        <v>135</v>
      </c>
      <c r="G96" s="86">
        <v>7</v>
      </c>
      <c r="H96" s="87">
        <v>52.394040000000004</v>
      </c>
      <c r="I96" s="66">
        <f t="shared" si="1"/>
        <v>388.10399999999998</v>
      </c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s="58" customFormat="1" ht="15.75" customHeight="1" x14ac:dyDescent="0.25">
      <c r="A97" s="56"/>
      <c r="B97" s="78"/>
      <c r="C97" s="84" t="s">
        <v>437</v>
      </c>
      <c r="D97" s="80">
        <v>2019</v>
      </c>
      <c r="E97" s="80" t="s">
        <v>28</v>
      </c>
      <c r="F97" s="85">
        <v>460</v>
      </c>
      <c r="G97" s="86">
        <v>15</v>
      </c>
      <c r="H97" s="87">
        <v>214.97219000000001</v>
      </c>
      <c r="I97" s="66">
        <f t="shared" si="1"/>
        <v>467.33084782608699</v>
      </c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s="58" customFormat="1" ht="15.75" customHeight="1" x14ac:dyDescent="0.25">
      <c r="A98" s="56"/>
      <c r="B98" s="78"/>
      <c r="C98" s="84" t="s">
        <v>438</v>
      </c>
      <c r="D98" s="80">
        <v>2019</v>
      </c>
      <c r="E98" s="80" t="s">
        <v>28</v>
      </c>
      <c r="F98" s="85">
        <v>35</v>
      </c>
      <c r="G98" s="86">
        <v>15</v>
      </c>
      <c r="H98" s="87">
        <v>19.105630000000001</v>
      </c>
      <c r="I98" s="66">
        <f t="shared" si="1"/>
        <v>545.87514285714292</v>
      </c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s="58" customFormat="1" ht="15.75" customHeight="1" x14ac:dyDescent="0.25">
      <c r="A99" s="56"/>
      <c r="B99" s="78"/>
      <c r="C99" s="84" t="s">
        <v>439</v>
      </c>
      <c r="D99" s="80">
        <v>2019</v>
      </c>
      <c r="E99" s="80" t="s">
        <v>169</v>
      </c>
      <c r="F99" s="85">
        <v>180</v>
      </c>
      <c r="G99" s="86">
        <v>7</v>
      </c>
      <c r="H99" s="87">
        <v>34.957790000000003</v>
      </c>
      <c r="I99" s="66">
        <f t="shared" si="1"/>
        <v>194.20994444444446</v>
      </c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s="58" customFormat="1" ht="15.75" customHeight="1" x14ac:dyDescent="0.25">
      <c r="A100" s="56"/>
      <c r="B100" s="78"/>
      <c r="C100" s="84" t="s">
        <v>440</v>
      </c>
      <c r="D100" s="80">
        <v>2019</v>
      </c>
      <c r="E100" s="80" t="s">
        <v>169</v>
      </c>
      <c r="F100" s="85">
        <v>150</v>
      </c>
      <c r="G100" s="86">
        <v>7</v>
      </c>
      <c r="H100" s="87">
        <v>59.180910000000004</v>
      </c>
      <c r="I100" s="66">
        <f t="shared" si="1"/>
        <v>394.53940000000006</v>
      </c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s="58" customFormat="1" ht="15.75" customHeight="1" x14ac:dyDescent="0.25">
      <c r="A101" s="56"/>
      <c r="B101" s="78"/>
      <c r="C101" s="84" t="s">
        <v>441</v>
      </c>
      <c r="D101" s="80">
        <v>2019</v>
      </c>
      <c r="E101" s="80" t="s">
        <v>28</v>
      </c>
      <c r="F101" s="85">
        <v>25</v>
      </c>
      <c r="G101" s="86">
        <v>15</v>
      </c>
      <c r="H101" s="87">
        <v>14.185450000000001</v>
      </c>
      <c r="I101" s="66">
        <f t="shared" si="1"/>
        <v>567.41800000000012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s="58" customFormat="1" ht="15.75" customHeight="1" x14ac:dyDescent="0.25">
      <c r="A102" s="56"/>
      <c r="B102" s="78"/>
      <c r="C102" s="84" t="s">
        <v>442</v>
      </c>
      <c r="D102" s="80">
        <v>2019</v>
      </c>
      <c r="E102" s="80" t="s">
        <v>28</v>
      </c>
      <c r="F102" s="85">
        <v>410</v>
      </c>
      <c r="G102" s="86">
        <v>15</v>
      </c>
      <c r="H102" s="87">
        <v>204.77257999999998</v>
      </c>
      <c r="I102" s="66">
        <f t="shared" si="1"/>
        <v>499.44531707317071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s="58" customFormat="1" ht="15.75" customHeight="1" x14ac:dyDescent="0.25">
      <c r="A103" s="56"/>
      <c r="B103" s="78"/>
      <c r="C103" s="84" t="s">
        <v>443</v>
      </c>
      <c r="D103" s="80">
        <v>2019</v>
      </c>
      <c r="E103" s="80" t="s">
        <v>28</v>
      </c>
      <c r="F103" s="85">
        <v>20</v>
      </c>
      <c r="G103" s="86">
        <v>147</v>
      </c>
      <c r="H103" s="87">
        <v>9.5014600000000087</v>
      </c>
      <c r="I103" s="66">
        <f t="shared" si="1"/>
        <v>475.07300000000043</v>
      </c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s="58" customFormat="1" ht="15.75" customHeight="1" x14ac:dyDescent="0.25">
      <c r="A104" s="56"/>
      <c r="B104" s="78"/>
      <c r="C104" s="84" t="s">
        <v>444</v>
      </c>
      <c r="D104" s="80">
        <v>2019</v>
      </c>
      <c r="E104" s="80" t="s">
        <v>28</v>
      </c>
      <c r="F104" s="85">
        <v>280</v>
      </c>
      <c r="G104" s="86">
        <v>15</v>
      </c>
      <c r="H104" s="87">
        <v>90.712779999999995</v>
      </c>
      <c r="I104" s="66">
        <f t="shared" si="1"/>
        <v>323.97421428571425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58" customFormat="1" ht="15.75" customHeight="1" x14ac:dyDescent="0.25">
      <c r="A105" s="56"/>
      <c r="B105" s="78"/>
      <c r="C105" s="84" t="s">
        <v>445</v>
      </c>
      <c r="D105" s="80">
        <v>2019</v>
      </c>
      <c r="E105" s="80" t="s">
        <v>169</v>
      </c>
      <c r="F105" s="85">
        <v>150</v>
      </c>
      <c r="G105" s="86">
        <v>7</v>
      </c>
      <c r="H105" s="87">
        <v>90.854420000000005</v>
      </c>
      <c r="I105" s="66">
        <f t="shared" si="1"/>
        <v>605.69613333333336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s="58" customFormat="1" ht="15.75" customHeight="1" x14ac:dyDescent="0.25">
      <c r="A106" s="56"/>
      <c r="B106" s="78"/>
      <c r="C106" s="84" t="s">
        <v>446</v>
      </c>
      <c r="D106" s="80">
        <v>2019</v>
      </c>
      <c r="E106" s="80" t="s">
        <v>28</v>
      </c>
      <c r="F106" s="85">
        <v>120</v>
      </c>
      <c r="G106" s="86">
        <v>15</v>
      </c>
      <c r="H106" s="87">
        <v>81.486559999999997</v>
      </c>
      <c r="I106" s="66">
        <f t="shared" si="1"/>
        <v>679.05466666666666</v>
      </c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s="58" customFormat="1" ht="15.75" customHeight="1" x14ac:dyDescent="0.25">
      <c r="A107" s="56"/>
      <c r="B107" s="78"/>
      <c r="C107" s="84" t="s">
        <v>447</v>
      </c>
      <c r="D107" s="80">
        <v>2019</v>
      </c>
      <c r="E107" s="80" t="s">
        <v>28</v>
      </c>
      <c r="F107" s="85">
        <v>80</v>
      </c>
      <c r="G107" s="86">
        <v>15</v>
      </c>
      <c r="H107" s="87">
        <v>18.53276</v>
      </c>
      <c r="I107" s="66">
        <f t="shared" si="1"/>
        <v>231.65949999999998</v>
      </c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s="58" customFormat="1" ht="15.75" customHeight="1" x14ac:dyDescent="0.25">
      <c r="A108" s="56"/>
      <c r="B108" s="78"/>
      <c r="C108" s="84" t="s">
        <v>448</v>
      </c>
      <c r="D108" s="80">
        <v>2019</v>
      </c>
      <c r="E108" s="80" t="s">
        <v>28</v>
      </c>
      <c r="F108" s="85">
        <v>75</v>
      </c>
      <c r="G108" s="86">
        <v>15</v>
      </c>
      <c r="H108" s="87">
        <v>43.162289999999999</v>
      </c>
      <c r="I108" s="66">
        <f t="shared" si="1"/>
        <v>575.49719999999991</v>
      </c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s="58" customFormat="1" ht="15.75" customHeight="1" x14ac:dyDescent="0.25">
      <c r="A109" s="56"/>
      <c r="B109" s="78"/>
      <c r="C109" s="84" t="s">
        <v>449</v>
      </c>
      <c r="D109" s="80">
        <v>2019</v>
      </c>
      <c r="E109" s="80" t="s">
        <v>28</v>
      </c>
      <c r="F109" s="85">
        <v>86</v>
      </c>
      <c r="G109" s="86">
        <v>15</v>
      </c>
      <c r="H109" s="87">
        <v>50.390720000000002</v>
      </c>
      <c r="I109" s="66">
        <f t="shared" si="1"/>
        <v>585.93860465116279</v>
      </c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s="58" customFormat="1" ht="15.75" customHeight="1" x14ac:dyDescent="0.25">
      <c r="A110" s="56"/>
      <c r="B110" s="78"/>
      <c r="C110" s="84" t="s">
        <v>450</v>
      </c>
      <c r="D110" s="80">
        <v>2019</v>
      </c>
      <c r="E110" s="80" t="s">
        <v>169</v>
      </c>
      <c r="F110" s="85">
        <v>134</v>
      </c>
      <c r="G110" s="86">
        <v>5</v>
      </c>
      <c r="H110" s="87">
        <v>69.232230000000001</v>
      </c>
      <c r="I110" s="66">
        <f t="shared" si="1"/>
        <v>516.65843283582092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s="58" customFormat="1" ht="15.75" customHeight="1" x14ac:dyDescent="0.25">
      <c r="A111" s="56"/>
      <c r="B111" s="78"/>
      <c r="C111" s="84" t="s">
        <v>451</v>
      </c>
      <c r="D111" s="80">
        <v>2019</v>
      </c>
      <c r="E111" s="80" t="s">
        <v>169</v>
      </c>
      <c r="F111" s="85">
        <v>30</v>
      </c>
      <c r="G111" s="86">
        <v>8</v>
      </c>
      <c r="H111" s="87">
        <v>24.498259999999998</v>
      </c>
      <c r="I111" s="66">
        <f t="shared" si="1"/>
        <v>816.60866666666664</v>
      </c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s="58" customFormat="1" ht="15.75" customHeight="1" x14ac:dyDescent="0.25">
      <c r="A112" s="56"/>
      <c r="B112" s="78"/>
      <c r="C112" s="84" t="s">
        <v>452</v>
      </c>
      <c r="D112" s="80">
        <v>2019</v>
      </c>
      <c r="E112" s="80" t="s">
        <v>169</v>
      </c>
      <c r="F112" s="85">
        <v>25</v>
      </c>
      <c r="G112" s="86">
        <v>5</v>
      </c>
      <c r="H112" s="87">
        <v>17.467680000000001</v>
      </c>
      <c r="I112" s="66">
        <f t="shared" si="1"/>
        <v>698.70720000000006</v>
      </c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s="58" customFormat="1" ht="15.75" customHeight="1" x14ac:dyDescent="0.25">
      <c r="A113" s="56"/>
      <c r="B113" s="78"/>
      <c r="C113" s="84" t="s">
        <v>453</v>
      </c>
      <c r="D113" s="80">
        <v>2019</v>
      </c>
      <c r="E113" s="80" t="s">
        <v>169</v>
      </c>
      <c r="F113" s="85">
        <v>60</v>
      </c>
      <c r="G113" s="86">
        <v>10</v>
      </c>
      <c r="H113" s="87">
        <v>18.095669999999998</v>
      </c>
      <c r="I113" s="66">
        <f t="shared" si="1"/>
        <v>301.59449999999998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s="58" customFormat="1" ht="15.75" customHeight="1" x14ac:dyDescent="0.25">
      <c r="A114" s="56"/>
      <c r="B114" s="78"/>
      <c r="C114" s="84" t="s">
        <v>454</v>
      </c>
      <c r="D114" s="80">
        <v>2019</v>
      </c>
      <c r="E114" s="80" t="s">
        <v>169</v>
      </c>
      <c r="F114" s="85">
        <v>880</v>
      </c>
      <c r="G114" s="86">
        <v>10</v>
      </c>
      <c r="H114" s="87">
        <v>724.49335150348702</v>
      </c>
      <c r="I114" s="66">
        <f t="shared" si="1"/>
        <v>823.28789943578079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s="58" customFormat="1" ht="15.75" customHeight="1" x14ac:dyDescent="0.25">
      <c r="A115" s="56"/>
      <c r="B115" s="78"/>
      <c r="C115" s="84" t="s">
        <v>455</v>
      </c>
      <c r="D115" s="80">
        <v>2019</v>
      </c>
      <c r="E115" s="80" t="s">
        <v>169</v>
      </c>
      <c r="F115" s="85">
        <v>200</v>
      </c>
      <c r="G115" s="86">
        <v>5</v>
      </c>
      <c r="H115" s="87">
        <v>131.53325000000001</v>
      </c>
      <c r="I115" s="66">
        <f t="shared" si="1"/>
        <v>657.66624999999999</v>
      </c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2" s="58" customFormat="1" ht="15.75" customHeight="1" x14ac:dyDescent="0.25">
      <c r="A116" s="56"/>
      <c r="B116" s="78"/>
      <c r="C116" s="84" t="s">
        <v>456</v>
      </c>
      <c r="D116" s="80">
        <v>2019</v>
      </c>
      <c r="E116" s="80" t="s">
        <v>28</v>
      </c>
      <c r="F116" s="85">
        <v>140</v>
      </c>
      <c r="G116" s="86">
        <v>20</v>
      </c>
      <c r="H116" s="87">
        <v>32.210209999999996</v>
      </c>
      <c r="I116" s="66">
        <f t="shared" si="1"/>
        <v>230.07292857142855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s="58" customFormat="1" ht="15.75" customHeight="1" x14ac:dyDescent="0.25">
      <c r="A117" s="56"/>
      <c r="B117" s="78"/>
      <c r="C117" s="84" t="s">
        <v>457</v>
      </c>
      <c r="D117" s="80">
        <v>2019</v>
      </c>
      <c r="E117" s="80" t="s">
        <v>28</v>
      </c>
      <c r="F117" s="85">
        <v>85</v>
      </c>
      <c r="G117" s="86">
        <v>15</v>
      </c>
      <c r="H117" s="87">
        <v>48.601610000000001</v>
      </c>
      <c r="I117" s="66">
        <f t="shared" si="1"/>
        <v>571.78364705882359</v>
      </c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:22" s="58" customFormat="1" ht="15.75" customHeight="1" x14ac:dyDescent="0.25">
      <c r="A118" s="56"/>
      <c r="B118" s="78"/>
      <c r="C118" s="84" t="s">
        <v>458</v>
      </c>
      <c r="D118" s="80">
        <v>2019</v>
      </c>
      <c r="E118" s="80" t="s">
        <v>169</v>
      </c>
      <c r="F118" s="85">
        <v>300</v>
      </c>
      <c r="G118" s="86">
        <v>7</v>
      </c>
      <c r="H118" s="87">
        <v>168.33025000000001</v>
      </c>
      <c r="I118" s="66">
        <f t="shared" si="1"/>
        <v>561.10083333333341</v>
      </c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s="58" customFormat="1" ht="15.75" customHeight="1" x14ac:dyDescent="0.25">
      <c r="A119" s="56"/>
      <c r="B119" s="78"/>
      <c r="C119" s="84" t="s">
        <v>459</v>
      </c>
      <c r="D119" s="80">
        <v>2019</v>
      </c>
      <c r="E119" s="80" t="s">
        <v>28</v>
      </c>
      <c r="F119" s="85">
        <v>490</v>
      </c>
      <c r="G119" s="86">
        <v>15</v>
      </c>
      <c r="H119" s="87">
        <v>220.79164</v>
      </c>
      <c r="I119" s="66">
        <f t="shared" si="1"/>
        <v>450.59518367346942</v>
      </c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2" s="58" customFormat="1" ht="15.75" customHeight="1" x14ac:dyDescent="0.25">
      <c r="A120" s="56"/>
      <c r="B120" s="78"/>
      <c r="C120" s="84" t="s">
        <v>460</v>
      </c>
      <c r="D120" s="80">
        <v>2019</v>
      </c>
      <c r="E120" s="80" t="s">
        <v>169</v>
      </c>
      <c r="F120" s="85">
        <v>20</v>
      </c>
      <c r="G120" s="86">
        <v>7</v>
      </c>
      <c r="H120" s="87">
        <v>14.65451</v>
      </c>
      <c r="I120" s="66">
        <f t="shared" si="1"/>
        <v>732.72550000000001</v>
      </c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1:22" s="58" customFormat="1" ht="15.75" customHeight="1" x14ac:dyDescent="0.25">
      <c r="A121" s="56"/>
      <c r="B121" s="78"/>
      <c r="C121" s="84" t="s">
        <v>461</v>
      </c>
      <c r="D121" s="80">
        <v>2019</v>
      </c>
      <c r="E121" s="80" t="s">
        <v>28</v>
      </c>
      <c r="F121" s="85">
        <v>600</v>
      </c>
      <c r="G121" s="86">
        <v>15</v>
      </c>
      <c r="H121" s="87">
        <v>138.08473000000001</v>
      </c>
      <c r="I121" s="66">
        <f t="shared" si="1"/>
        <v>230.14121666666668</v>
      </c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s="58" customFormat="1" ht="15.75" customHeight="1" x14ac:dyDescent="0.25">
      <c r="A122" s="56"/>
      <c r="B122" s="78"/>
      <c r="C122" s="84" t="s">
        <v>462</v>
      </c>
      <c r="D122" s="80">
        <v>2019</v>
      </c>
      <c r="E122" s="80" t="s">
        <v>169</v>
      </c>
      <c r="F122" s="85">
        <v>250</v>
      </c>
      <c r="G122" s="86">
        <v>7</v>
      </c>
      <c r="H122" s="87">
        <v>173.77202</v>
      </c>
      <c r="I122" s="66">
        <f t="shared" si="1"/>
        <v>695.08807999999999</v>
      </c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s="58" customFormat="1" ht="15.75" customHeight="1" x14ac:dyDescent="0.25">
      <c r="A123" s="56"/>
      <c r="B123" s="78"/>
      <c r="C123" s="84" t="s">
        <v>463</v>
      </c>
      <c r="D123" s="80">
        <v>2019</v>
      </c>
      <c r="E123" s="80" t="s">
        <v>28</v>
      </c>
      <c r="F123" s="85">
        <v>85</v>
      </c>
      <c r="G123" s="86">
        <v>15</v>
      </c>
      <c r="H123" s="87">
        <v>42.720639999999996</v>
      </c>
      <c r="I123" s="66">
        <f t="shared" si="1"/>
        <v>502.59576470588229</v>
      </c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s="58" customFormat="1" ht="15.75" customHeight="1" x14ac:dyDescent="0.25">
      <c r="A124" s="56"/>
      <c r="B124" s="78"/>
      <c r="C124" s="84" t="s">
        <v>464</v>
      </c>
      <c r="D124" s="80">
        <v>2019</v>
      </c>
      <c r="E124" s="80" t="s">
        <v>169</v>
      </c>
      <c r="F124" s="85">
        <v>173</v>
      </c>
      <c r="G124" s="86">
        <v>5</v>
      </c>
      <c r="H124" s="87">
        <v>69.027690000000007</v>
      </c>
      <c r="I124" s="66">
        <f t="shared" si="1"/>
        <v>399.0039884393064</v>
      </c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s="58" customFormat="1" ht="15.75" customHeight="1" x14ac:dyDescent="0.25">
      <c r="A125" s="56"/>
      <c r="B125" s="78"/>
      <c r="C125" s="84" t="s">
        <v>465</v>
      </c>
      <c r="D125" s="80">
        <v>2019</v>
      </c>
      <c r="E125" s="80" t="s">
        <v>169</v>
      </c>
      <c r="F125" s="85">
        <v>260</v>
      </c>
      <c r="G125" s="86">
        <v>5</v>
      </c>
      <c r="H125" s="87">
        <v>130.0915</v>
      </c>
      <c r="I125" s="66">
        <f t="shared" si="1"/>
        <v>500.35192307692313</v>
      </c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s="58" customFormat="1" ht="15.75" customHeight="1" x14ac:dyDescent="0.25">
      <c r="A126" s="56"/>
      <c r="B126" s="78"/>
      <c r="C126" s="84" t="s">
        <v>466</v>
      </c>
      <c r="D126" s="80">
        <v>2019</v>
      </c>
      <c r="E126" s="80" t="s">
        <v>169</v>
      </c>
      <c r="F126" s="85">
        <v>80</v>
      </c>
      <c r="G126" s="86">
        <v>5</v>
      </c>
      <c r="H126" s="87">
        <v>45.998449999999998</v>
      </c>
      <c r="I126" s="66">
        <f t="shared" si="1"/>
        <v>574.98062500000003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s="58" customFormat="1" ht="15.75" customHeight="1" x14ac:dyDescent="0.25">
      <c r="A127" s="56"/>
      <c r="B127" s="78"/>
      <c r="C127" s="84" t="s">
        <v>467</v>
      </c>
      <c r="D127" s="80">
        <v>2019</v>
      </c>
      <c r="E127" s="80" t="s">
        <v>169</v>
      </c>
      <c r="F127" s="85">
        <v>60</v>
      </c>
      <c r="G127" s="86">
        <v>7</v>
      </c>
      <c r="H127" s="87">
        <v>25.062660000000001</v>
      </c>
      <c r="I127" s="66">
        <f t="shared" si="1"/>
        <v>417.71100000000001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s="58" customFormat="1" ht="15.75" customHeight="1" x14ac:dyDescent="0.25">
      <c r="A128" s="56"/>
      <c r="B128" s="78"/>
      <c r="C128" s="84" t="s">
        <v>468</v>
      </c>
      <c r="D128" s="80">
        <v>2019</v>
      </c>
      <c r="E128" s="80" t="s">
        <v>28</v>
      </c>
      <c r="F128" s="85">
        <v>120</v>
      </c>
      <c r="G128" s="86">
        <v>15</v>
      </c>
      <c r="H128" s="87">
        <v>58.649699999999996</v>
      </c>
      <c r="I128" s="66">
        <f t="shared" si="1"/>
        <v>488.74749999999995</v>
      </c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2" s="58" customFormat="1" ht="15.75" customHeight="1" x14ac:dyDescent="0.25">
      <c r="A129" s="56"/>
      <c r="B129" s="78"/>
      <c r="C129" s="84" t="s">
        <v>469</v>
      </c>
      <c r="D129" s="80">
        <v>2019</v>
      </c>
      <c r="E129" s="80" t="s">
        <v>169</v>
      </c>
      <c r="F129" s="85">
        <v>30</v>
      </c>
      <c r="G129" s="86">
        <v>7</v>
      </c>
      <c r="H129" s="87">
        <v>21.019269999999999</v>
      </c>
      <c r="I129" s="66">
        <f t="shared" si="1"/>
        <v>700.64233333333323</v>
      </c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1:22" s="58" customFormat="1" ht="15.75" customHeight="1" x14ac:dyDescent="0.25">
      <c r="A130" s="56"/>
      <c r="B130" s="78"/>
      <c r="C130" s="84" t="s">
        <v>470</v>
      </c>
      <c r="D130" s="80">
        <v>2019</v>
      </c>
      <c r="E130" s="80" t="s">
        <v>169</v>
      </c>
      <c r="F130" s="85">
        <v>100</v>
      </c>
      <c r="G130" s="86">
        <v>7</v>
      </c>
      <c r="H130" s="87">
        <v>54.498779999999996</v>
      </c>
      <c r="I130" s="66">
        <f t="shared" si="1"/>
        <v>544.98779999999988</v>
      </c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1:22" s="58" customFormat="1" ht="15.75" customHeight="1" x14ac:dyDescent="0.25">
      <c r="A131" s="56"/>
      <c r="B131" s="78"/>
      <c r="C131" s="84" t="s">
        <v>471</v>
      </c>
      <c r="D131" s="80">
        <v>2019</v>
      </c>
      <c r="E131" s="80" t="s">
        <v>28</v>
      </c>
      <c r="F131" s="85">
        <v>110</v>
      </c>
      <c r="G131" s="86">
        <v>15</v>
      </c>
      <c r="H131" s="87">
        <v>64.262410000000003</v>
      </c>
      <c r="I131" s="66">
        <f t="shared" si="1"/>
        <v>584.20372727272729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s="58" customFormat="1" ht="15.75" customHeight="1" x14ac:dyDescent="0.25">
      <c r="A132" s="56"/>
      <c r="B132" s="78"/>
      <c r="C132" s="84" t="s">
        <v>472</v>
      </c>
      <c r="D132" s="80">
        <v>2019</v>
      </c>
      <c r="E132" s="80" t="s">
        <v>28</v>
      </c>
      <c r="F132" s="85">
        <v>480.00000000000006</v>
      </c>
      <c r="G132" s="86">
        <v>15</v>
      </c>
      <c r="H132" s="87">
        <v>389.73015223524573</v>
      </c>
      <c r="I132" s="66">
        <f t="shared" si="1"/>
        <v>811.93781715676187</v>
      </c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1:22" s="58" customFormat="1" ht="15.75" customHeight="1" x14ac:dyDescent="0.25">
      <c r="A133" s="56"/>
      <c r="B133" s="78"/>
      <c r="C133" s="84" t="s">
        <v>473</v>
      </c>
      <c r="D133" s="80">
        <v>2019</v>
      </c>
      <c r="E133" s="80" t="s">
        <v>169</v>
      </c>
      <c r="F133" s="85">
        <v>25</v>
      </c>
      <c r="G133" s="86">
        <v>7</v>
      </c>
      <c r="H133" s="87">
        <v>16.553380000000001</v>
      </c>
      <c r="I133" s="66">
        <f t="shared" si="1"/>
        <v>662.13520000000005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22" s="58" customFormat="1" ht="15.75" customHeight="1" x14ac:dyDescent="0.25">
      <c r="A134" s="56"/>
      <c r="B134" s="78"/>
      <c r="C134" s="84" t="s">
        <v>474</v>
      </c>
      <c r="D134" s="80">
        <v>2019</v>
      </c>
      <c r="E134" s="80" t="s">
        <v>28</v>
      </c>
      <c r="F134" s="85">
        <v>250</v>
      </c>
      <c r="G134" s="86">
        <v>15</v>
      </c>
      <c r="H134" s="87">
        <v>72.630669999999995</v>
      </c>
      <c r="I134" s="66">
        <f t="shared" si="1"/>
        <v>290.52267999999998</v>
      </c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22" s="58" customFormat="1" ht="15.75" customHeight="1" x14ac:dyDescent="0.25">
      <c r="A135" s="56"/>
      <c r="B135" s="78"/>
      <c r="C135" s="84" t="s">
        <v>475</v>
      </c>
      <c r="D135" s="80">
        <v>2019</v>
      </c>
      <c r="E135" s="80" t="s">
        <v>28</v>
      </c>
      <c r="F135" s="85">
        <v>50</v>
      </c>
      <c r="G135" s="86">
        <v>15</v>
      </c>
      <c r="H135" s="87">
        <v>20.078619999999997</v>
      </c>
      <c r="I135" s="66">
        <f t="shared" si="1"/>
        <v>401.57239999999996</v>
      </c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1:22" s="58" customFormat="1" ht="15.75" customHeight="1" x14ac:dyDescent="0.25">
      <c r="A136" s="56"/>
      <c r="B136" s="78"/>
      <c r="C136" s="84" t="s">
        <v>476</v>
      </c>
      <c r="D136" s="80">
        <v>2019</v>
      </c>
      <c r="E136" s="80" t="s">
        <v>28</v>
      </c>
      <c r="F136" s="85">
        <v>350</v>
      </c>
      <c r="G136" s="86">
        <v>10</v>
      </c>
      <c r="H136" s="87">
        <v>190.38651726785145</v>
      </c>
      <c r="I136" s="66">
        <f t="shared" si="1"/>
        <v>543.961477908147</v>
      </c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s="58" customFormat="1" ht="15.75" customHeight="1" x14ac:dyDescent="0.25">
      <c r="A137" s="56"/>
      <c r="B137" s="78"/>
      <c r="C137" s="84" t="s">
        <v>477</v>
      </c>
      <c r="D137" s="80">
        <v>2019</v>
      </c>
      <c r="E137" s="80" t="s">
        <v>169</v>
      </c>
      <c r="F137" s="85">
        <v>440</v>
      </c>
      <c r="G137" s="86">
        <v>10</v>
      </c>
      <c r="H137" s="87">
        <v>171.78073000000001</v>
      </c>
      <c r="I137" s="66">
        <f t="shared" si="1"/>
        <v>390.41075000000001</v>
      </c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1:22" s="58" customFormat="1" ht="15.75" customHeight="1" x14ac:dyDescent="0.25">
      <c r="A138" s="56"/>
      <c r="B138" s="78"/>
      <c r="C138" s="84" t="s">
        <v>478</v>
      </c>
      <c r="D138" s="80">
        <v>2019</v>
      </c>
      <c r="E138" s="80" t="s">
        <v>28</v>
      </c>
      <c r="F138" s="85">
        <v>30</v>
      </c>
      <c r="G138" s="86">
        <v>15</v>
      </c>
      <c r="H138" s="87">
        <v>19.461650000000002</v>
      </c>
      <c r="I138" s="66">
        <f t="shared" si="1"/>
        <v>648.72166666666681</v>
      </c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s="58" customFormat="1" ht="15.75" customHeight="1" x14ac:dyDescent="0.25">
      <c r="A139" s="56"/>
      <c r="B139" s="78"/>
      <c r="C139" s="84" t="s">
        <v>479</v>
      </c>
      <c r="D139" s="80">
        <v>2019</v>
      </c>
      <c r="E139" s="80" t="s">
        <v>28</v>
      </c>
      <c r="F139" s="85">
        <v>75</v>
      </c>
      <c r="G139" s="86">
        <v>15</v>
      </c>
      <c r="H139" s="87">
        <v>16.023959999999999</v>
      </c>
      <c r="I139" s="66">
        <f t="shared" si="1"/>
        <v>213.65279999999998</v>
      </c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1:22" s="58" customFormat="1" ht="15.75" customHeight="1" x14ac:dyDescent="0.25">
      <c r="A140" s="56"/>
      <c r="B140" s="78"/>
      <c r="C140" s="84" t="s">
        <v>480</v>
      </c>
      <c r="D140" s="80">
        <v>2019</v>
      </c>
      <c r="E140" s="80" t="s">
        <v>28</v>
      </c>
      <c r="F140" s="85">
        <v>340</v>
      </c>
      <c r="G140" s="86">
        <v>15</v>
      </c>
      <c r="H140" s="87">
        <v>152.10323</v>
      </c>
      <c r="I140" s="66">
        <f t="shared" si="1"/>
        <v>447.36244117647055</v>
      </c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1:22" s="58" customFormat="1" ht="15.75" customHeight="1" x14ac:dyDescent="0.25">
      <c r="A141" s="56"/>
      <c r="B141" s="78"/>
      <c r="C141" s="84" t="s">
        <v>481</v>
      </c>
      <c r="D141" s="80">
        <v>2019</v>
      </c>
      <c r="E141" s="80" t="s">
        <v>169</v>
      </c>
      <c r="F141" s="85">
        <v>82</v>
      </c>
      <c r="G141" s="86">
        <v>5</v>
      </c>
      <c r="H141" s="87">
        <v>52.107839999999996</v>
      </c>
      <c r="I141" s="66">
        <f t="shared" si="1"/>
        <v>635.46146341463407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58" customFormat="1" ht="15.75" customHeight="1" x14ac:dyDescent="0.25">
      <c r="A142" s="56"/>
      <c r="B142" s="78"/>
      <c r="C142" s="84" t="s">
        <v>482</v>
      </c>
      <c r="D142" s="80">
        <v>2019</v>
      </c>
      <c r="E142" s="80" t="s">
        <v>169</v>
      </c>
      <c r="F142" s="85">
        <v>30</v>
      </c>
      <c r="G142" s="86">
        <v>7</v>
      </c>
      <c r="H142" s="87">
        <v>18.91957</v>
      </c>
      <c r="I142" s="66">
        <f t="shared" si="1"/>
        <v>630.65233333333333</v>
      </c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s="58" customFormat="1" ht="15.75" customHeight="1" x14ac:dyDescent="0.25">
      <c r="A143" s="56"/>
      <c r="B143" s="78"/>
      <c r="C143" s="84" t="s">
        <v>483</v>
      </c>
      <c r="D143" s="80">
        <v>2019</v>
      </c>
      <c r="E143" s="80" t="s">
        <v>169</v>
      </c>
      <c r="F143" s="85">
        <v>90</v>
      </c>
      <c r="G143" s="86">
        <v>7</v>
      </c>
      <c r="H143" s="87">
        <v>36.116599999999998</v>
      </c>
      <c r="I143" s="66">
        <f t="shared" si="1"/>
        <v>401.2955555555555</v>
      </c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22" s="58" customFormat="1" ht="15.75" customHeight="1" x14ac:dyDescent="0.25">
      <c r="A144" s="56"/>
      <c r="B144" s="78"/>
      <c r="C144" s="84" t="s">
        <v>484</v>
      </c>
      <c r="D144" s="80">
        <v>2019</v>
      </c>
      <c r="E144" s="80" t="s">
        <v>28</v>
      </c>
      <c r="F144" s="85">
        <v>40</v>
      </c>
      <c r="G144" s="86">
        <v>15</v>
      </c>
      <c r="H144" s="87">
        <v>13.967090000000001</v>
      </c>
      <c r="I144" s="66">
        <f t="shared" si="1"/>
        <v>349.17725000000002</v>
      </c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2" s="58" customFormat="1" ht="31.5" customHeight="1" x14ac:dyDescent="0.25">
      <c r="A145" s="56"/>
      <c r="B145" s="78"/>
      <c r="C145" s="84" t="s">
        <v>485</v>
      </c>
      <c r="D145" s="80">
        <v>2019</v>
      </c>
      <c r="E145" s="80" t="s">
        <v>28</v>
      </c>
      <c r="F145" s="85">
        <v>345</v>
      </c>
      <c r="G145" s="86">
        <v>50</v>
      </c>
      <c r="H145" s="87">
        <v>107.28818</v>
      </c>
      <c r="I145" s="66">
        <f t="shared" si="1"/>
        <v>310.98023188405801</v>
      </c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1:22" s="58" customFormat="1" ht="15.75" customHeight="1" x14ac:dyDescent="0.25">
      <c r="A146" s="56"/>
      <c r="B146" s="78"/>
      <c r="C146" s="84" t="s">
        <v>486</v>
      </c>
      <c r="D146" s="80">
        <v>2019</v>
      </c>
      <c r="E146" s="80" t="s">
        <v>28</v>
      </c>
      <c r="F146" s="85">
        <v>260</v>
      </c>
      <c r="G146" s="86">
        <v>15</v>
      </c>
      <c r="H146" s="87">
        <v>93.591719999999995</v>
      </c>
      <c r="I146" s="66">
        <f t="shared" si="1"/>
        <v>359.96815384615383</v>
      </c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1:22" s="58" customFormat="1" ht="15.75" customHeight="1" x14ac:dyDescent="0.25">
      <c r="A147" s="56"/>
      <c r="B147" s="78"/>
      <c r="C147" s="84" t="s">
        <v>487</v>
      </c>
      <c r="D147" s="80">
        <v>2019</v>
      </c>
      <c r="E147" s="80" t="s">
        <v>169</v>
      </c>
      <c r="F147" s="85">
        <v>300</v>
      </c>
      <c r="G147" s="86">
        <v>7</v>
      </c>
      <c r="H147" s="87">
        <v>157.71951000000001</v>
      </c>
      <c r="I147" s="66">
        <f t="shared" si="1"/>
        <v>525.73170000000005</v>
      </c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1:22" s="58" customFormat="1" ht="15.75" customHeight="1" x14ac:dyDescent="0.25">
      <c r="A148" s="56"/>
      <c r="B148" s="78"/>
      <c r="C148" s="84" t="s">
        <v>488</v>
      </c>
      <c r="D148" s="80">
        <v>2019</v>
      </c>
      <c r="E148" s="80" t="s">
        <v>202</v>
      </c>
      <c r="F148" s="85">
        <v>135</v>
      </c>
      <c r="G148" s="86">
        <v>21</v>
      </c>
      <c r="H148" s="87">
        <v>85.894600000000011</v>
      </c>
      <c r="I148" s="66">
        <f t="shared" si="1"/>
        <v>636.25629629629645</v>
      </c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s="58" customFormat="1" ht="15.75" customHeight="1" x14ac:dyDescent="0.25">
      <c r="A149" s="56"/>
      <c r="B149" s="78"/>
      <c r="C149" s="84" t="s">
        <v>489</v>
      </c>
      <c r="D149" s="80">
        <v>2019</v>
      </c>
      <c r="E149" s="80" t="s">
        <v>169</v>
      </c>
      <c r="F149" s="85">
        <v>115</v>
      </c>
      <c r="G149" s="86">
        <v>5</v>
      </c>
      <c r="H149" s="87">
        <v>61.299630000000001</v>
      </c>
      <c r="I149" s="66">
        <f t="shared" si="1"/>
        <v>533.04026086956526</v>
      </c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  <row r="150" spans="1:22" s="58" customFormat="1" ht="15.75" customHeight="1" x14ac:dyDescent="0.25">
      <c r="A150" s="56"/>
      <c r="B150" s="78"/>
      <c r="C150" s="84" t="s">
        <v>490</v>
      </c>
      <c r="D150" s="80">
        <v>2019</v>
      </c>
      <c r="E150" s="80" t="s">
        <v>169</v>
      </c>
      <c r="F150" s="85">
        <v>120</v>
      </c>
      <c r="G150" s="86">
        <v>7</v>
      </c>
      <c r="H150" s="87">
        <v>68.891739999999999</v>
      </c>
      <c r="I150" s="66">
        <f t="shared" si="1"/>
        <v>574.09783333333326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57"/>
    </row>
    <row r="151" spans="1:22" s="58" customFormat="1" ht="15.75" customHeight="1" x14ac:dyDescent="0.25">
      <c r="A151" s="56"/>
      <c r="B151" s="78"/>
      <c r="C151" s="84" t="s">
        <v>491</v>
      </c>
      <c r="D151" s="80">
        <v>2019</v>
      </c>
      <c r="E151" s="80" t="s">
        <v>28</v>
      </c>
      <c r="F151" s="85">
        <v>38</v>
      </c>
      <c r="G151" s="86">
        <v>15</v>
      </c>
      <c r="H151" s="87">
        <v>13.748520000000001</v>
      </c>
      <c r="I151" s="66">
        <f t="shared" si="1"/>
        <v>361.8031578947369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</row>
    <row r="152" spans="1:22" s="58" customFormat="1" ht="15.75" customHeight="1" x14ac:dyDescent="0.25">
      <c r="A152" s="56"/>
      <c r="B152" s="78"/>
      <c r="C152" s="84" t="s">
        <v>492</v>
      </c>
      <c r="D152" s="80">
        <v>2019</v>
      </c>
      <c r="E152" s="80" t="s">
        <v>169</v>
      </c>
      <c r="F152" s="85">
        <v>45</v>
      </c>
      <c r="G152" s="86">
        <v>15</v>
      </c>
      <c r="H152" s="87">
        <v>12.723240000000001</v>
      </c>
      <c r="I152" s="66">
        <f t="shared" si="1"/>
        <v>282.73866666666669</v>
      </c>
      <c r="M152" s="57"/>
      <c r="N152" s="57"/>
      <c r="O152" s="57"/>
      <c r="P152" s="57"/>
      <c r="Q152" s="57"/>
      <c r="R152" s="57"/>
      <c r="S152" s="57"/>
      <c r="T152" s="57"/>
      <c r="U152" s="57"/>
      <c r="V152" s="57"/>
    </row>
    <row r="153" spans="1:22" s="58" customFormat="1" ht="15.75" customHeight="1" x14ac:dyDescent="0.25">
      <c r="A153" s="56"/>
      <c r="B153" s="78"/>
      <c r="C153" s="84" t="s">
        <v>493</v>
      </c>
      <c r="D153" s="80">
        <v>2019</v>
      </c>
      <c r="E153" s="80" t="s">
        <v>28</v>
      </c>
      <c r="F153" s="85">
        <v>70</v>
      </c>
      <c r="G153" s="86">
        <v>11</v>
      </c>
      <c r="H153" s="87">
        <v>39.849410000000006</v>
      </c>
      <c r="I153" s="66">
        <f t="shared" si="1"/>
        <v>569.27728571428577</v>
      </c>
      <c r="M153" s="57"/>
      <c r="N153" s="57"/>
      <c r="O153" s="57"/>
      <c r="P153" s="57"/>
      <c r="Q153" s="57"/>
      <c r="R153" s="57"/>
      <c r="S153" s="57"/>
      <c r="T153" s="57"/>
      <c r="U153" s="57"/>
      <c r="V153" s="57"/>
    </row>
    <row r="154" spans="1:22" s="58" customFormat="1" ht="15.75" customHeight="1" x14ac:dyDescent="0.25">
      <c r="A154" s="56"/>
      <c r="B154" s="78"/>
      <c r="C154" s="84" t="s">
        <v>494</v>
      </c>
      <c r="D154" s="80">
        <v>2019</v>
      </c>
      <c r="E154" s="80" t="s">
        <v>28</v>
      </c>
      <c r="F154" s="85">
        <v>450</v>
      </c>
      <c r="G154" s="86">
        <v>15</v>
      </c>
      <c r="H154" s="87">
        <v>187.95292999999998</v>
      </c>
      <c r="I154" s="66">
        <f t="shared" ref="I154:I217" si="2">H154/F154*1000</f>
        <v>417.67317777777771</v>
      </c>
      <c r="M154" s="57"/>
      <c r="N154" s="57"/>
      <c r="O154" s="57"/>
      <c r="P154" s="57"/>
      <c r="Q154" s="57"/>
      <c r="R154" s="57"/>
      <c r="S154" s="57"/>
      <c r="T154" s="57"/>
      <c r="U154" s="57"/>
      <c r="V154" s="57"/>
    </row>
    <row r="155" spans="1:22" s="58" customFormat="1" ht="15.75" customHeight="1" x14ac:dyDescent="0.25">
      <c r="A155" s="56"/>
      <c r="B155" s="78"/>
      <c r="C155" s="84" t="s">
        <v>495</v>
      </c>
      <c r="D155" s="80">
        <v>2019</v>
      </c>
      <c r="E155" s="80" t="s">
        <v>169</v>
      </c>
      <c r="F155" s="85">
        <v>86</v>
      </c>
      <c r="G155" s="86">
        <v>15</v>
      </c>
      <c r="H155" s="87">
        <v>21.992369999999998</v>
      </c>
      <c r="I155" s="66">
        <f t="shared" si="2"/>
        <v>255.72523255813951</v>
      </c>
      <c r="M155" s="57"/>
      <c r="N155" s="57"/>
      <c r="O155" s="57"/>
      <c r="P155" s="57"/>
      <c r="Q155" s="57"/>
      <c r="R155" s="57"/>
      <c r="S155" s="57"/>
      <c r="T155" s="57"/>
      <c r="U155" s="57"/>
      <c r="V155" s="57"/>
    </row>
    <row r="156" spans="1:22" s="58" customFormat="1" ht="15.75" customHeight="1" x14ac:dyDescent="0.25">
      <c r="A156" s="56"/>
      <c r="B156" s="78"/>
      <c r="C156" s="84" t="s">
        <v>496</v>
      </c>
      <c r="D156" s="80">
        <v>2019</v>
      </c>
      <c r="E156" s="80" t="s">
        <v>169</v>
      </c>
      <c r="F156" s="85">
        <v>210</v>
      </c>
      <c r="G156" s="86">
        <v>5</v>
      </c>
      <c r="H156" s="87">
        <v>110.03105000000001</v>
      </c>
      <c r="I156" s="66">
        <f t="shared" si="2"/>
        <v>523.95738095238096</v>
      </c>
      <c r="M156" s="57"/>
      <c r="N156" s="57"/>
      <c r="O156" s="57"/>
      <c r="P156" s="57"/>
      <c r="Q156" s="57"/>
      <c r="R156" s="57"/>
      <c r="S156" s="57"/>
      <c r="T156" s="57"/>
      <c r="U156" s="57"/>
      <c r="V156" s="57"/>
    </row>
    <row r="157" spans="1:22" s="58" customFormat="1" ht="15.75" customHeight="1" x14ac:dyDescent="0.25">
      <c r="A157" s="56"/>
      <c r="B157" s="78"/>
      <c r="C157" s="84" t="s">
        <v>497</v>
      </c>
      <c r="D157" s="80">
        <v>2019</v>
      </c>
      <c r="E157" s="80" t="s">
        <v>28</v>
      </c>
      <c r="F157" s="85">
        <v>225</v>
      </c>
      <c r="G157" s="86">
        <v>15</v>
      </c>
      <c r="H157" s="87">
        <v>102.13964999999999</v>
      </c>
      <c r="I157" s="66">
        <f t="shared" si="2"/>
        <v>453.95399999999995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</row>
    <row r="158" spans="1:22" s="58" customFormat="1" ht="15.75" customHeight="1" x14ac:dyDescent="0.25">
      <c r="A158" s="56"/>
      <c r="B158" s="78"/>
      <c r="C158" s="84" t="s">
        <v>498</v>
      </c>
      <c r="D158" s="80">
        <v>2019</v>
      </c>
      <c r="E158" s="80" t="s">
        <v>169</v>
      </c>
      <c r="F158" s="85">
        <v>50</v>
      </c>
      <c r="G158" s="86">
        <v>5</v>
      </c>
      <c r="H158" s="87">
        <v>30.0366</v>
      </c>
      <c r="I158" s="66">
        <f t="shared" si="2"/>
        <v>600.73200000000008</v>
      </c>
      <c r="M158" s="57"/>
      <c r="N158" s="57"/>
      <c r="O158" s="57"/>
      <c r="P158" s="57"/>
      <c r="Q158" s="57"/>
      <c r="R158" s="57"/>
      <c r="S158" s="57"/>
      <c r="T158" s="57"/>
      <c r="U158" s="57"/>
      <c r="V158" s="57"/>
    </row>
    <row r="159" spans="1:22" s="58" customFormat="1" ht="15.75" customHeight="1" x14ac:dyDescent="0.25">
      <c r="A159" s="56"/>
      <c r="B159" s="78"/>
      <c r="C159" s="84" t="s">
        <v>499</v>
      </c>
      <c r="D159" s="80">
        <v>2019</v>
      </c>
      <c r="E159" s="80" t="s">
        <v>169</v>
      </c>
      <c r="F159" s="85">
        <v>30</v>
      </c>
      <c r="G159" s="86">
        <v>5</v>
      </c>
      <c r="H159" s="87">
        <v>24.800099999999997</v>
      </c>
      <c r="I159" s="66">
        <f t="shared" si="2"/>
        <v>826.67</v>
      </c>
      <c r="M159" s="57"/>
      <c r="N159" s="57"/>
      <c r="O159" s="57"/>
      <c r="P159" s="57"/>
      <c r="Q159" s="57"/>
      <c r="R159" s="57"/>
      <c r="S159" s="57"/>
      <c r="T159" s="57"/>
      <c r="U159" s="57"/>
      <c r="V159" s="57"/>
    </row>
    <row r="160" spans="1:22" s="58" customFormat="1" ht="15.75" customHeight="1" x14ac:dyDescent="0.25">
      <c r="A160" s="56"/>
      <c r="B160" s="78"/>
      <c r="C160" s="84" t="s">
        <v>500</v>
      </c>
      <c r="D160" s="80">
        <v>2019</v>
      </c>
      <c r="E160" s="80" t="s">
        <v>169</v>
      </c>
      <c r="F160" s="85">
        <v>25</v>
      </c>
      <c r="G160" s="86">
        <v>7</v>
      </c>
      <c r="H160" s="87">
        <v>15.946009999999999</v>
      </c>
      <c r="I160" s="66">
        <f t="shared" si="2"/>
        <v>637.84039999999993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</row>
    <row r="161" spans="1:22" s="58" customFormat="1" ht="15.75" customHeight="1" x14ac:dyDescent="0.25">
      <c r="A161" s="56"/>
      <c r="B161" s="78"/>
      <c r="C161" s="84" t="s">
        <v>501</v>
      </c>
      <c r="D161" s="80">
        <v>2019</v>
      </c>
      <c r="E161" s="80" t="s">
        <v>169</v>
      </c>
      <c r="F161" s="85">
        <v>30</v>
      </c>
      <c r="G161" s="86">
        <v>7</v>
      </c>
      <c r="H161" s="87">
        <v>18.536619999999999</v>
      </c>
      <c r="I161" s="66">
        <f t="shared" si="2"/>
        <v>617.88733333333334</v>
      </c>
      <c r="M161" s="57"/>
      <c r="N161" s="57"/>
      <c r="O161" s="57"/>
      <c r="P161" s="57"/>
      <c r="Q161" s="57"/>
      <c r="R161" s="57"/>
      <c r="S161" s="57"/>
      <c r="T161" s="57"/>
      <c r="U161" s="57"/>
      <c r="V161" s="57"/>
    </row>
    <row r="162" spans="1:22" s="58" customFormat="1" ht="15.75" customHeight="1" x14ac:dyDescent="0.25">
      <c r="A162" s="56"/>
      <c r="B162" s="78"/>
      <c r="C162" s="84" t="s">
        <v>502</v>
      </c>
      <c r="D162" s="80">
        <v>2019</v>
      </c>
      <c r="E162" s="80" t="s">
        <v>169</v>
      </c>
      <c r="F162" s="85">
        <v>80</v>
      </c>
      <c r="G162" s="86">
        <v>5</v>
      </c>
      <c r="H162" s="87">
        <v>46.951480000000004</v>
      </c>
      <c r="I162" s="66">
        <f t="shared" si="2"/>
        <v>586.89350000000002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</row>
    <row r="163" spans="1:22" s="58" customFormat="1" ht="15.75" customHeight="1" x14ac:dyDescent="0.25">
      <c r="A163" s="56"/>
      <c r="B163" s="78"/>
      <c r="C163" s="84" t="s">
        <v>503</v>
      </c>
      <c r="D163" s="80">
        <v>2019</v>
      </c>
      <c r="E163" s="80" t="s">
        <v>28</v>
      </c>
      <c r="F163" s="85">
        <v>183</v>
      </c>
      <c r="G163" s="86">
        <v>15</v>
      </c>
      <c r="H163" s="87">
        <v>46.467330000000004</v>
      </c>
      <c r="I163" s="66">
        <f t="shared" si="2"/>
        <v>253.91983606557378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</row>
    <row r="164" spans="1:22" s="58" customFormat="1" ht="15.75" customHeight="1" x14ac:dyDescent="0.25">
      <c r="A164" s="56"/>
      <c r="B164" s="78"/>
      <c r="C164" s="84" t="s">
        <v>504</v>
      </c>
      <c r="D164" s="80">
        <v>2019</v>
      </c>
      <c r="E164" s="80" t="s">
        <v>169</v>
      </c>
      <c r="F164" s="85">
        <v>220</v>
      </c>
      <c r="G164" s="86">
        <v>8</v>
      </c>
      <c r="H164" s="87">
        <v>113.25623</v>
      </c>
      <c r="I164" s="66">
        <f t="shared" si="2"/>
        <v>514.80104545454537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</row>
    <row r="165" spans="1:22" s="58" customFormat="1" ht="15.75" customHeight="1" x14ac:dyDescent="0.25">
      <c r="A165" s="56"/>
      <c r="B165" s="78"/>
      <c r="C165" s="84" t="s">
        <v>505</v>
      </c>
      <c r="D165" s="80">
        <v>2019</v>
      </c>
      <c r="E165" s="80" t="s">
        <v>169</v>
      </c>
      <c r="F165" s="85">
        <v>300</v>
      </c>
      <c r="G165" s="86">
        <v>7</v>
      </c>
      <c r="H165" s="87">
        <v>178.52250000000001</v>
      </c>
      <c r="I165" s="66">
        <f t="shared" si="2"/>
        <v>595.07500000000005</v>
      </c>
      <c r="M165" s="57"/>
      <c r="N165" s="57"/>
      <c r="O165" s="57"/>
      <c r="P165" s="57"/>
      <c r="Q165" s="57"/>
      <c r="R165" s="57"/>
      <c r="S165" s="57"/>
      <c r="T165" s="57"/>
      <c r="U165" s="57"/>
      <c r="V165" s="57"/>
    </row>
    <row r="166" spans="1:22" s="58" customFormat="1" ht="15.75" customHeight="1" x14ac:dyDescent="0.25">
      <c r="A166" s="56"/>
      <c r="B166" s="78"/>
      <c r="C166" s="84" t="s">
        <v>506</v>
      </c>
      <c r="D166" s="80">
        <v>2019</v>
      </c>
      <c r="E166" s="80" t="s">
        <v>28</v>
      </c>
      <c r="F166" s="85">
        <v>20</v>
      </c>
      <c r="G166" s="86">
        <v>147</v>
      </c>
      <c r="H166" s="87">
        <v>49.606886502853598</v>
      </c>
      <c r="I166" s="66">
        <f t="shared" si="2"/>
        <v>2480.3443251426802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</row>
    <row r="167" spans="1:22" s="58" customFormat="1" ht="15.75" customHeight="1" x14ac:dyDescent="0.25">
      <c r="A167" s="56"/>
      <c r="B167" s="78"/>
      <c r="C167" s="84" t="s">
        <v>507</v>
      </c>
      <c r="D167" s="80">
        <v>2019</v>
      </c>
      <c r="E167" s="80" t="s">
        <v>169</v>
      </c>
      <c r="F167" s="85">
        <v>75</v>
      </c>
      <c r="G167" s="86">
        <v>5</v>
      </c>
      <c r="H167" s="87">
        <v>42.866540000000001</v>
      </c>
      <c r="I167" s="66">
        <f t="shared" si="2"/>
        <v>571.55386666666664</v>
      </c>
      <c r="M167" s="57"/>
      <c r="N167" s="57"/>
      <c r="O167" s="57"/>
      <c r="P167" s="57"/>
      <c r="Q167" s="57"/>
      <c r="R167" s="57"/>
      <c r="S167" s="57"/>
      <c r="T167" s="57"/>
      <c r="U167" s="57"/>
      <c r="V167" s="57"/>
    </row>
    <row r="168" spans="1:22" s="58" customFormat="1" ht="15.75" customHeight="1" x14ac:dyDescent="0.25">
      <c r="A168" s="56"/>
      <c r="B168" s="78"/>
      <c r="C168" s="84" t="s">
        <v>508</v>
      </c>
      <c r="D168" s="80">
        <v>2019</v>
      </c>
      <c r="E168" s="80" t="s">
        <v>28</v>
      </c>
      <c r="F168" s="85">
        <v>130</v>
      </c>
      <c r="G168" s="86">
        <v>15</v>
      </c>
      <c r="H168" s="87">
        <v>62.179790000000004</v>
      </c>
      <c r="I168" s="66">
        <f t="shared" si="2"/>
        <v>478.306076923077</v>
      </c>
      <c r="M168" s="57"/>
      <c r="N168" s="57"/>
      <c r="O168" s="57"/>
      <c r="P168" s="57"/>
      <c r="Q168" s="57"/>
      <c r="R168" s="57"/>
      <c r="S168" s="57"/>
      <c r="T168" s="57"/>
      <c r="U168" s="57"/>
      <c r="V168" s="57"/>
    </row>
    <row r="169" spans="1:22" s="58" customFormat="1" ht="15.75" customHeight="1" x14ac:dyDescent="0.25">
      <c r="A169" s="56"/>
      <c r="B169" s="78"/>
      <c r="C169" s="84" t="s">
        <v>509</v>
      </c>
      <c r="D169" s="80">
        <v>2019</v>
      </c>
      <c r="E169" s="80" t="s">
        <v>169</v>
      </c>
      <c r="F169" s="85">
        <v>75</v>
      </c>
      <c r="G169" s="86">
        <v>5</v>
      </c>
      <c r="H169" s="87">
        <v>53.884029999999996</v>
      </c>
      <c r="I169" s="66">
        <f t="shared" si="2"/>
        <v>718.45373333333328</v>
      </c>
      <c r="M169" s="57"/>
      <c r="N169" s="57"/>
      <c r="O169" s="57"/>
      <c r="P169" s="57"/>
      <c r="Q169" s="57"/>
      <c r="R169" s="57"/>
      <c r="S169" s="57"/>
      <c r="T169" s="57"/>
      <c r="U169" s="57"/>
      <c r="V169" s="57"/>
    </row>
    <row r="170" spans="1:22" s="58" customFormat="1" ht="15.75" customHeight="1" x14ac:dyDescent="0.25">
      <c r="A170" s="56"/>
      <c r="B170" s="78"/>
      <c r="C170" s="84" t="s">
        <v>510</v>
      </c>
      <c r="D170" s="80">
        <v>2019</v>
      </c>
      <c r="E170" s="80" t="s">
        <v>169</v>
      </c>
      <c r="F170" s="85">
        <v>210</v>
      </c>
      <c r="G170" s="86">
        <v>5</v>
      </c>
      <c r="H170" s="87">
        <v>82.346580000000003</v>
      </c>
      <c r="I170" s="66">
        <f t="shared" si="2"/>
        <v>392.12657142857142</v>
      </c>
      <c r="M170" s="57"/>
      <c r="N170" s="57"/>
      <c r="O170" s="57"/>
      <c r="P170" s="57"/>
      <c r="Q170" s="57"/>
      <c r="R170" s="57"/>
      <c r="S170" s="57"/>
      <c r="T170" s="57"/>
      <c r="U170" s="57"/>
      <c r="V170" s="57"/>
    </row>
    <row r="171" spans="1:22" s="58" customFormat="1" ht="15.75" customHeight="1" x14ac:dyDescent="0.25">
      <c r="A171" s="56"/>
      <c r="B171" s="78"/>
      <c r="C171" s="84" t="s">
        <v>511</v>
      </c>
      <c r="D171" s="80">
        <v>2019</v>
      </c>
      <c r="E171" s="80" t="s">
        <v>198</v>
      </c>
      <c r="F171" s="85">
        <v>460</v>
      </c>
      <c r="G171" s="86">
        <v>15</v>
      </c>
      <c r="H171" s="87">
        <v>289.98840000000001</v>
      </c>
      <c r="I171" s="66">
        <f t="shared" si="2"/>
        <v>630.40956521739133</v>
      </c>
      <c r="M171" s="57"/>
      <c r="N171" s="57"/>
      <c r="O171" s="57"/>
      <c r="P171" s="57"/>
      <c r="Q171" s="57"/>
      <c r="R171" s="57"/>
      <c r="S171" s="57"/>
      <c r="T171" s="57"/>
      <c r="U171" s="57"/>
      <c r="V171" s="57"/>
    </row>
    <row r="172" spans="1:22" s="58" customFormat="1" ht="15.75" customHeight="1" x14ac:dyDescent="0.25">
      <c r="A172" s="56"/>
      <c r="B172" s="78"/>
      <c r="C172" s="84" t="s">
        <v>512</v>
      </c>
      <c r="D172" s="80">
        <v>2019</v>
      </c>
      <c r="E172" s="80" t="s">
        <v>169</v>
      </c>
      <c r="F172" s="85">
        <v>140</v>
      </c>
      <c r="G172" s="86">
        <v>4</v>
      </c>
      <c r="H172" s="87">
        <v>34.600809999999996</v>
      </c>
      <c r="I172" s="66">
        <f t="shared" si="2"/>
        <v>247.14864285714282</v>
      </c>
      <c r="M172" s="57"/>
      <c r="N172" s="57"/>
      <c r="O172" s="57"/>
      <c r="P172" s="57"/>
      <c r="Q172" s="57"/>
      <c r="R172" s="57"/>
      <c r="S172" s="57"/>
      <c r="T172" s="57"/>
      <c r="U172" s="57"/>
      <c r="V172" s="57"/>
    </row>
    <row r="173" spans="1:22" s="58" customFormat="1" ht="15.75" customHeight="1" x14ac:dyDescent="0.25">
      <c r="A173" s="56"/>
      <c r="B173" s="78"/>
      <c r="C173" s="84" t="s">
        <v>513</v>
      </c>
      <c r="D173" s="80">
        <v>2019</v>
      </c>
      <c r="E173" s="80" t="s">
        <v>169</v>
      </c>
      <c r="F173" s="85">
        <v>180</v>
      </c>
      <c r="G173" s="86">
        <v>5</v>
      </c>
      <c r="H173" s="87">
        <v>88.366600000000005</v>
      </c>
      <c r="I173" s="66">
        <f t="shared" si="2"/>
        <v>490.92555555555555</v>
      </c>
      <c r="M173" s="57"/>
      <c r="N173" s="57"/>
      <c r="O173" s="57"/>
      <c r="P173" s="57"/>
      <c r="Q173" s="57"/>
      <c r="R173" s="57"/>
      <c r="S173" s="57"/>
      <c r="T173" s="57"/>
      <c r="U173" s="57"/>
      <c r="V173" s="57"/>
    </row>
    <row r="174" spans="1:22" s="58" customFormat="1" ht="15.75" customHeight="1" x14ac:dyDescent="0.25">
      <c r="A174" s="56"/>
      <c r="B174" s="78"/>
      <c r="C174" s="84" t="s">
        <v>514</v>
      </c>
      <c r="D174" s="80">
        <v>2019</v>
      </c>
      <c r="E174" s="80" t="s">
        <v>28</v>
      </c>
      <c r="F174" s="85">
        <v>1610</v>
      </c>
      <c r="G174" s="86">
        <v>145</v>
      </c>
      <c r="H174" s="87">
        <v>933.24196971445315</v>
      </c>
      <c r="I174" s="66">
        <f t="shared" si="2"/>
        <v>579.65339733816973</v>
      </c>
      <c r="M174" s="57"/>
      <c r="N174" s="57"/>
      <c r="O174" s="57"/>
      <c r="P174" s="57"/>
      <c r="Q174" s="57"/>
      <c r="R174" s="57"/>
      <c r="S174" s="57"/>
      <c r="T174" s="57"/>
      <c r="U174" s="57"/>
      <c r="V174" s="57"/>
    </row>
    <row r="175" spans="1:22" s="58" customFormat="1" ht="15.75" customHeight="1" x14ac:dyDescent="0.25">
      <c r="A175" s="56"/>
      <c r="B175" s="78"/>
      <c r="C175" s="84" t="s">
        <v>515</v>
      </c>
      <c r="D175" s="80">
        <v>2019</v>
      </c>
      <c r="E175" s="80" t="s">
        <v>28</v>
      </c>
      <c r="F175" s="85">
        <v>220</v>
      </c>
      <c r="G175" s="86">
        <v>45</v>
      </c>
      <c r="H175" s="87">
        <v>56.450690000000002</v>
      </c>
      <c r="I175" s="66">
        <f t="shared" si="2"/>
        <v>256.59404545454544</v>
      </c>
      <c r="M175" s="57"/>
      <c r="N175" s="57"/>
      <c r="O175" s="57"/>
      <c r="P175" s="57"/>
      <c r="Q175" s="57"/>
      <c r="R175" s="57"/>
      <c r="S175" s="57"/>
      <c r="T175" s="57"/>
      <c r="U175" s="57"/>
      <c r="V175" s="57"/>
    </row>
    <row r="176" spans="1:22" s="58" customFormat="1" ht="15.75" customHeight="1" x14ac:dyDescent="0.25">
      <c r="A176" s="56"/>
      <c r="B176" s="78"/>
      <c r="C176" s="84" t="s">
        <v>516</v>
      </c>
      <c r="D176" s="80">
        <v>2019</v>
      </c>
      <c r="E176" s="80" t="s">
        <v>198</v>
      </c>
      <c r="F176" s="85">
        <v>500</v>
      </c>
      <c r="G176" s="86">
        <v>90</v>
      </c>
      <c r="H176" s="87">
        <v>319.15884</v>
      </c>
      <c r="I176" s="66">
        <f t="shared" si="2"/>
        <v>638.31768</v>
      </c>
      <c r="M176" s="57"/>
      <c r="N176" s="57"/>
      <c r="O176" s="57"/>
      <c r="P176" s="57"/>
      <c r="Q176" s="57"/>
      <c r="R176" s="57"/>
      <c r="S176" s="57"/>
      <c r="T176" s="57"/>
      <c r="U176" s="57"/>
      <c r="V176" s="57"/>
    </row>
    <row r="177" spans="1:22" s="58" customFormat="1" ht="15.75" customHeight="1" x14ac:dyDescent="0.25">
      <c r="A177" s="56"/>
      <c r="B177" s="78"/>
      <c r="C177" s="84" t="s">
        <v>517</v>
      </c>
      <c r="D177" s="80">
        <v>2019</v>
      </c>
      <c r="E177" s="80" t="s">
        <v>28</v>
      </c>
      <c r="F177" s="85">
        <v>340</v>
      </c>
      <c r="G177" s="86">
        <v>10</v>
      </c>
      <c r="H177" s="87">
        <v>193.83517000000001</v>
      </c>
      <c r="I177" s="66">
        <f t="shared" si="2"/>
        <v>570.1034411764706</v>
      </c>
      <c r="M177" s="57"/>
      <c r="N177" s="57"/>
      <c r="O177" s="57"/>
      <c r="P177" s="57"/>
      <c r="Q177" s="57"/>
      <c r="R177" s="57"/>
      <c r="S177" s="57"/>
      <c r="T177" s="57"/>
      <c r="U177" s="57"/>
      <c r="V177" s="57"/>
    </row>
    <row r="178" spans="1:22" s="58" customFormat="1" ht="15.75" customHeight="1" x14ac:dyDescent="0.25">
      <c r="A178" s="56"/>
      <c r="B178" s="78"/>
      <c r="C178" s="84" t="s">
        <v>518</v>
      </c>
      <c r="D178" s="80">
        <v>2019</v>
      </c>
      <c r="E178" s="80" t="s">
        <v>28</v>
      </c>
      <c r="F178" s="85">
        <v>320</v>
      </c>
      <c r="G178" s="86">
        <v>15</v>
      </c>
      <c r="H178" s="87">
        <v>112.11439</v>
      </c>
      <c r="I178" s="66">
        <f t="shared" si="2"/>
        <v>350.35746875000001</v>
      </c>
      <c r="M178" s="57"/>
      <c r="N178" s="57"/>
      <c r="O178" s="57"/>
      <c r="P178" s="57"/>
      <c r="Q178" s="57"/>
      <c r="R178" s="57"/>
      <c r="S178" s="57"/>
      <c r="T178" s="57"/>
      <c r="U178" s="57"/>
      <c r="V178" s="57"/>
    </row>
    <row r="179" spans="1:22" s="58" customFormat="1" ht="15.75" customHeight="1" x14ac:dyDescent="0.25">
      <c r="A179" s="56"/>
      <c r="B179" s="78"/>
      <c r="C179" s="84" t="s">
        <v>519</v>
      </c>
      <c r="D179" s="80">
        <v>2019</v>
      </c>
      <c r="E179" s="80" t="s">
        <v>169</v>
      </c>
      <c r="F179" s="85">
        <v>90</v>
      </c>
      <c r="G179" s="86">
        <v>7</v>
      </c>
      <c r="H179" s="87">
        <v>30.967700000000001</v>
      </c>
      <c r="I179" s="66">
        <f t="shared" si="2"/>
        <v>344.08555555555557</v>
      </c>
      <c r="M179" s="57"/>
      <c r="N179" s="57"/>
      <c r="O179" s="57"/>
      <c r="P179" s="57"/>
      <c r="Q179" s="57"/>
      <c r="R179" s="57"/>
      <c r="S179" s="57"/>
      <c r="T179" s="57"/>
      <c r="U179" s="57"/>
      <c r="V179" s="57"/>
    </row>
    <row r="180" spans="1:22" s="58" customFormat="1" ht="15.75" customHeight="1" x14ac:dyDescent="0.25">
      <c r="A180" s="56"/>
      <c r="B180" s="78"/>
      <c r="C180" s="84" t="s">
        <v>520</v>
      </c>
      <c r="D180" s="80">
        <v>2019</v>
      </c>
      <c r="E180" s="80" t="s">
        <v>169</v>
      </c>
      <c r="F180" s="85">
        <v>200</v>
      </c>
      <c r="G180" s="86">
        <v>10</v>
      </c>
      <c r="H180" s="87">
        <v>99.88955</v>
      </c>
      <c r="I180" s="66">
        <f t="shared" si="2"/>
        <v>499.44775000000004</v>
      </c>
      <c r="M180" s="57"/>
      <c r="N180" s="57"/>
      <c r="O180" s="57"/>
      <c r="P180" s="57"/>
      <c r="Q180" s="57"/>
      <c r="R180" s="57"/>
      <c r="S180" s="57"/>
      <c r="T180" s="57"/>
      <c r="U180" s="57"/>
      <c r="V180" s="57"/>
    </row>
    <row r="181" spans="1:22" s="58" customFormat="1" ht="15.75" customHeight="1" x14ac:dyDescent="0.25">
      <c r="A181" s="56"/>
      <c r="B181" s="78"/>
      <c r="C181" s="84" t="s">
        <v>521</v>
      </c>
      <c r="D181" s="80">
        <v>2019</v>
      </c>
      <c r="E181" s="80" t="s">
        <v>28</v>
      </c>
      <c r="F181" s="85">
        <v>250</v>
      </c>
      <c r="G181" s="86">
        <v>17</v>
      </c>
      <c r="H181" s="87">
        <v>125.90912158185547</v>
      </c>
      <c r="I181" s="66">
        <f t="shared" si="2"/>
        <v>503.63648632742184</v>
      </c>
      <c r="M181" s="57"/>
      <c r="N181" s="57"/>
      <c r="O181" s="57"/>
      <c r="P181" s="57"/>
      <c r="Q181" s="57"/>
      <c r="R181" s="57"/>
      <c r="S181" s="57"/>
      <c r="T181" s="57"/>
      <c r="U181" s="57"/>
      <c r="V181" s="57"/>
    </row>
    <row r="182" spans="1:22" s="58" customFormat="1" ht="15.75" customHeight="1" x14ac:dyDescent="0.25">
      <c r="A182" s="56"/>
      <c r="B182" s="78"/>
      <c r="C182" s="84" t="s">
        <v>522</v>
      </c>
      <c r="D182" s="80">
        <v>2019</v>
      </c>
      <c r="E182" s="80" t="s">
        <v>169</v>
      </c>
      <c r="F182" s="85">
        <v>175</v>
      </c>
      <c r="G182" s="86">
        <v>10</v>
      </c>
      <c r="H182" s="87">
        <v>98.714740000000006</v>
      </c>
      <c r="I182" s="66">
        <f t="shared" si="2"/>
        <v>564.08422857142864</v>
      </c>
      <c r="M182" s="57"/>
      <c r="N182" s="57"/>
      <c r="O182" s="57"/>
      <c r="P182" s="57"/>
      <c r="Q182" s="57"/>
      <c r="R182" s="57"/>
      <c r="S182" s="57"/>
      <c r="T182" s="57"/>
      <c r="U182" s="57"/>
      <c r="V182" s="57"/>
    </row>
    <row r="183" spans="1:22" s="58" customFormat="1" ht="15.75" customHeight="1" x14ac:dyDescent="0.25">
      <c r="A183" s="56"/>
      <c r="B183" s="78"/>
      <c r="C183" s="84" t="s">
        <v>523</v>
      </c>
      <c r="D183" s="80">
        <v>2019</v>
      </c>
      <c r="E183" s="80" t="s">
        <v>169</v>
      </c>
      <c r="F183" s="85">
        <v>230</v>
      </c>
      <c r="G183" s="86">
        <v>10</v>
      </c>
      <c r="H183" s="87">
        <v>144.36327</v>
      </c>
      <c r="I183" s="66">
        <f t="shared" si="2"/>
        <v>627.66639130434783</v>
      </c>
      <c r="M183" s="57"/>
      <c r="N183" s="57"/>
      <c r="O183" s="57"/>
      <c r="P183" s="57"/>
      <c r="Q183" s="57"/>
      <c r="R183" s="57"/>
      <c r="S183" s="57"/>
      <c r="T183" s="57"/>
      <c r="U183" s="57"/>
      <c r="V183" s="57"/>
    </row>
    <row r="184" spans="1:22" s="58" customFormat="1" ht="15.75" customHeight="1" x14ac:dyDescent="0.25">
      <c r="A184" s="56"/>
      <c r="B184" s="78"/>
      <c r="C184" s="84" t="s">
        <v>524</v>
      </c>
      <c r="D184" s="80">
        <v>2019</v>
      </c>
      <c r="E184" s="80" t="s">
        <v>169</v>
      </c>
      <c r="F184" s="85">
        <v>30</v>
      </c>
      <c r="G184" s="86">
        <v>5</v>
      </c>
      <c r="H184" s="87">
        <v>15.927490000000001</v>
      </c>
      <c r="I184" s="66">
        <f t="shared" si="2"/>
        <v>530.91633333333334</v>
      </c>
      <c r="M184" s="57"/>
      <c r="N184" s="57"/>
      <c r="O184" s="57"/>
      <c r="P184" s="57"/>
      <c r="Q184" s="57"/>
      <c r="R184" s="57"/>
      <c r="S184" s="57"/>
      <c r="T184" s="57"/>
      <c r="U184" s="57"/>
      <c r="V184" s="57"/>
    </row>
    <row r="185" spans="1:22" s="58" customFormat="1" ht="15.75" customHeight="1" x14ac:dyDescent="0.25">
      <c r="A185" s="56"/>
      <c r="B185" s="78"/>
      <c r="C185" s="84" t="s">
        <v>525</v>
      </c>
      <c r="D185" s="80">
        <v>2019</v>
      </c>
      <c r="E185" s="80" t="s">
        <v>169</v>
      </c>
      <c r="F185" s="85">
        <v>110</v>
      </c>
      <c r="G185" s="86">
        <v>5</v>
      </c>
      <c r="H185" s="87">
        <v>56.452529999999996</v>
      </c>
      <c r="I185" s="66">
        <f t="shared" si="2"/>
        <v>513.20481818181815</v>
      </c>
      <c r="M185" s="57"/>
      <c r="N185" s="57"/>
      <c r="O185" s="57"/>
      <c r="P185" s="57"/>
      <c r="Q185" s="57"/>
      <c r="R185" s="57"/>
      <c r="S185" s="57"/>
      <c r="T185" s="57"/>
      <c r="U185" s="57"/>
      <c r="V185" s="57"/>
    </row>
    <row r="186" spans="1:22" s="58" customFormat="1" ht="15.75" customHeight="1" x14ac:dyDescent="0.25">
      <c r="A186" s="56"/>
      <c r="B186" s="78"/>
      <c r="C186" s="84" t="s">
        <v>526</v>
      </c>
      <c r="D186" s="80">
        <v>2019</v>
      </c>
      <c r="E186" s="80" t="s">
        <v>28</v>
      </c>
      <c r="F186" s="85">
        <v>60</v>
      </c>
      <c r="G186" s="86">
        <v>10</v>
      </c>
      <c r="H186" s="87">
        <v>47.28342</v>
      </c>
      <c r="I186" s="66">
        <f t="shared" si="2"/>
        <v>788.05700000000002</v>
      </c>
      <c r="M186" s="57"/>
      <c r="N186" s="57"/>
      <c r="O186" s="57"/>
      <c r="P186" s="57"/>
      <c r="Q186" s="57"/>
      <c r="R186" s="57"/>
      <c r="S186" s="57"/>
      <c r="T186" s="57"/>
      <c r="U186" s="57"/>
      <c r="V186" s="57"/>
    </row>
    <row r="187" spans="1:22" s="58" customFormat="1" ht="15.75" customHeight="1" x14ac:dyDescent="0.25">
      <c r="A187" s="56"/>
      <c r="B187" s="78"/>
      <c r="C187" s="84" t="s">
        <v>527</v>
      </c>
      <c r="D187" s="80">
        <v>2019</v>
      </c>
      <c r="E187" s="80" t="s">
        <v>28</v>
      </c>
      <c r="F187" s="85">
        <v>25</v>
      </c>
      <c r="G187" s="86">
        <v>7</v>
      </c>
      <c r="H187" s="87">
        <v>14.18524</v>
      </c>
      <c r="I187" s="66">
        <f t="shared" si="2"/>
        <v>567.40959999999995</v>
      </c>
      <c r="M187" s="57"/>
      <c r="N187" s="57"/>
      <c r="O187" s="57"/>
      <c r="P187" s="57"/>
      <c r="Q187" s="57"/>
      <c r="R187" s="57"/>
      <c r="S187" s="57"/>
      <c r="T187" s="57"/>
      <c r="U187" s="57"/>
      <c r="V187" s="57"/>
    </row>
    <row r="188" spans="1:22" s="58" customFormat="1" ht="15.75" customHeight="1" x14ac:dyDescent="0.25">
      <c r="A188" s="56"/>
      <c r="B188" s="78"/>
      <c r="C188" s="84" t="s">
        <v>528</v>
      </c>
      <c r="D188" s="80">
        <v>2019</v>
      </c>
      <c r="E188" s="80" t="s">
        <v>28</v>
      </c>
      <c r="F188" s="85">
        <v>60</v>
      </c>
      <c r="G188" s="86">
        <v>15</v>
      </c>
      <c r="H188" s="87">
        <v>26.132080000000002</v>
      </c>
      <c r="I188" s="66">
        <f t="shared" si="2"/>
        <v>435.53466666666668</v>
      </c>
      <c r="M188" s="57"/>
      <c r="N188" s="57"/>
      <c r="O188" s="57"/>
      <c r="P188" s="57"/>
      <c r="Q188" s="57"/>
      <c r="R188" s="57"/>
      <c r="S188" s="57"/>
      <c r="T188" s="57"/>
      <c r="U188" s="57"/>
      <c r="V188" s="57"/>
    </row>
    <row r="189" spans="1:22" s="58" customFormat="1" ht="15.75" customHeight="1" x14ac:dyDescent="0.25">
      <c r="A189" s="56"/>
      <c r="B189" s="78"/>
      <c r="C189" s="84" t="s">
        <v>529</v>
      </c>
      <c r="D189" s="80">
        <v>2019</v>
      </c>
      <c r="E189" s="80" t="s">
        <v>28</v>
      </c>
      <c r="F189" s="85">
        <v>450</v>
      </c>
      <c r="G189" s="86">
        <v>90</v>
      </c>
      <c r="H189" s="87">
        <v>100.53236</v>
      </c>
      <c r="I189" s="66">
        <f t="shared" si="2"/>
        <v>223.40524444444443</v>
      </c>
      <c r="M189" s="57"/>
      <c r="N189" s="57"/>
      <c r="O189" s="57"/>
      <c r="P189" s="57"/>
      <c r="Q189" s="57"/>
      <c r="R189" s="57"/>
      <c r="S189" s="57"/>
      <c r="T189" s="57"/>
      <c r="U189" s="57"/>
      <c r="V189" s="57"/>
    </row>
    <row r="190" spans="1:22" s="58" customFormat="1" ht="15.75" customHeight="1" x14ac:dyDescent="0.25">
      <c r="A190" s="56"/>
      <c r="B190" s="78"/>
      <c r="C190" s="84" t="s">
        <v>530</v>
      </c>
      <c r="D190" s="80">
        <v>2019</v>
      </c>
      <c r="E190" s="80" t="s">
        <v>28</v>
      </c>
      <c r="F190" s="85">
        <v>240</v>
      </c>
      <c r="G190" s="86">
        <v>15</v>
      </c>
      <c r="H190" s="87">
        <v>54.877160000000003</v>
      </c>
      <c r="I190" s="66">
        <f t="shared" si="2"/>
        <v>228.65483333333333</v>
      </c>
      <c r="M190" s="57"/>
      <c r="N190" s="57"/>
      <c r="O190" s="57"/>
      <c r="P190" s="57"/>
      <c r="Q190" s="57"/>
      <c r="R190" s="57"/>
      <c r="S190" s="57"/>
      <c r="T190" s="57"/>
      <c r="U190" s="57"/>
      <c r="V190" s="57"/>
    </row>
    <row r="191" spans="1:22" s="58" customFormat="1" ht="15.75" customHeight="1" x14ac:dyDescent="0.25">
      <c r="A191" s="56"/>
      <c r="B191" s="78"/>
      <c r="C191" s="84" t="s">
        <v>531</v>
      </c>
      <c r="D191" s="80">
        <v>2019</v>
      </c>
      <c r="E191" s="80" t="s">
        <v>28</v>
      </c>
      <c r="F191" s="85">
        <v>38</v>
      </c>
      <c r="G191" s="86">
        <v>7</v>
      </c>
      <c r="H191" s="87">
        <v>17.73387</v>
      </c>
      <c r="I191" s="66">
        <f t="shared" si="2"/>
        <v>466.68078947368417</v>
      </c>
      <c r="M191" s="57"/>
      <c r="N191" s="57"/>
      <c r="O191" s="57"/>
      <c r="P191" s="57"/>
      <c r="Q191" s="57"/>
      <c r="R191" s="57"/>
      <c r="S191" s="57"/>
      <c r="T191" s="57"/>
      <c r="U191" s="57"/>
      <c r="V191" s="57"/>
    </row>
    <row r="192" spans="1:22" s="58" customFormat="1" ht="15.75" customHeight="1" x14ac:dyDescent="0.25">
      <c r="A192" s="56"/>
      <c r="B192" s="78"/>
      <c r="C192" s="84" t="s">
        <v>532</v>
      </c>
      <c r="D192" s="80">
        <v>2019</v>
      </c>
      <c r="E192" s="80" t="s">
        <v>169</v>
      </c>
      <c r="F192" s="85">
        <v>350</v>
      </c>
      <c r="G192" s="86">
        <v>7</v>
      </c>
      <c r="H192" s="87">
        <v>187.85973280872267</v>
      </c>
      <c r="I192" s="66">
        <f t="shared" si="2"/>
        <v>536.74209373920769</v>
      </c>
      <c r="M192" s="57"/>
      <c r="N192" s="57"/>
      <c r="O192" s="57"/>
      <c r="P192" s="57"/>
      <c r="Q192" s="57"/>
      <c r="R192" s="57"/>
      <c r="S192" s="57"/>
      <c r="T192" s="57"/>
      <c r="U192" s="57"/>
      <c r="V192" s="57"/>
    </row>
    <row r="193" spans="1:22" s="58" customFormat="1" ht="15.75" customHeight="1" x14ac:dyDescent="0.25">
      <c r="A193" s="56"/>
      <c r="B193" s="78"/>
      <c r="C193" s="84" t="s">
        <v>533</v>
      </c>
      <c r="D193" s="80">
        <v>2019</v>
      </c>
      <c r="E193" s="80" t="s">
        <v>28</v>
      </c>
      <c r="F193" s="85">
        <v>320</v>
      </c>
      <c r="G193" s="86">
        <v>15</v>
      </c>
      <c r="H193" s="87">
        <v>176.75735</v>
      </c>
      <c r="I193" s="66">
        <f t="shared" si="2"/>
        <v>552.36671875000002</v>
      </c>
      <c r="M193" s="57"/>
      <c r="N193" s="57"/>
      <c r="O193" s="57"/>
      <c r="P193" s="57"/>
      <c r="Q193" s="57"/>
      <c r="R193" s="57"/>
      <c r="S193" s="57"/>
      <c r="T193" s="57"/>
      <c r="U193" s="57"/>
      <c r="V193" s="57"/>
    </row>
    <row r="194" spans="1:22" s="58" customFormat="1" ht="15.75" customHeight="1" x14ac:dyDescent="0.25">
      <c r="A194" s="56"/>
      <c r="B194" s="78"/>
      <c r="C194" s="84" t="s">
        <v>534</v>
      </c>
      <c r="D194" s="80">
        <v>2019</v>
      </c>
      <c r="E194" s="80" t="s">
        <v>28</v>
      </c>
      <c r="F194" s="85">
        <v>70</v>
      </c>
      <c r="G194" s="86">
        <v>15</v>
      </c>
      <c r="H194" s="87">
        <v>31.033480000000001</v>
      </c>
      <c r="I194" s="66">
        <f t="shared" si="2"/>
        <v>443.33542857142862</v>
      </c>
      <c r="M194" s="57"/>
      <c r="N194" s="57"/>
      <c r="O194" s="57"/>
      <c r="P194" s="57"/>
      <c r="Q194" s="57"/>
      <c r="R194" s="57"/>
      <c r="S194" s="57"/>
      <c r="T194" s="57"/>
      <c r="U194" s="57"/>
      <c r="V194" s="57"/>
    </row>
    <row r="195" spans="1:22" s="58" customFormat="1" ht="15.75" customHeight="1" x14ac:dyDescent="0.25">
      <c r="A195" s="56"/>
      <c r="B195" s="78"/>
      <c r="C195" s="84" t="s">
        <v>535</v>
      </c>
      <c r="D195" s="80">
        <v>2019</v>
      </c>
      <c r="E195" s="80" t="s">
        <v>28</v>
      </c>
      <c r="F195" s="85">
        <v>420</v>
      </c>
      <c r="G195" s="86">
        <v>15</v>
      </c>
      <c r="H195" s="87">
        <v>229.26329000000001</v>
      </c>
      <c r="I195" s="66">
        <f t="shared" si="2"/>
        <v>545.86497619047623</v>
      </c>
      <c r="M195" s="57"/>
      <c r="N195" s="57"/>
      <c r="O195" s="57"/>
      <c r="P195" s="57"/>
      <c r="Q195" s="57"/>
      <c r="R195" s="57"/>
      <c r="S195" s="57"/>
      <c r="T195" s="57"/>
      <c r="U195" s="57"/>
      <c r="V195" s="57"/>
    </row>
    <row r="196" spans="1:22" s="58" customFormat="1" ht="15.75" customHeight="1" x14ac:dyDescent="0.25">
      <c r="A196" s="56"/>
      <c r="B196" s="78"/>
      <c r="C196" s="84" t="s">
        <v>536</v>
      </c>
      <c r="D196" s="80">
        <v>2019</v>
      </c>
      <c r="E196" s="80" t="s">
        <v>169</v>
      </c>
      <c r="F196" s="85">
        <v>200</v>
      </c>
      <c r="G196" s="86">
        <v>10</v>
      </c>
      <c r="H196" s="87">
        <v>69.238439999999997</v>
      </c>
      <c r="I196" s="66">
        <f t="shared" si="2"/>
        <v>346.19220000000001</v>
      </c>
      <c r="M196" s="57"/>
      <c r="N196" s="57"/>
      <c r="O196" s="57"/>
      <c r="P196" s="57"/>
      <c r="Q196" s="57"/>
      <c r="R196" s="57"/>
      <c r="S196" s="57"/>
      <c r="T196" s="57"/>
      <c r="U196" s="57"/>
      <c r="V196" s="57"/>
    </row>
    <row r="197" spans="1:22" s="58" customFormat="1" ht="15.75" customHeight="1" x14ac:dyDescent="0.25">
      <c r="A197" s="56"/>
      <c r="B197" s="78"/>
      <c r="C197" s="84" t="s">
        <v>537</v>
      </c>
      <c r="D197" s="80">
        <v>2019</v>
      </c>
      <c r="E197" s="80" t="s">
        <v>28</v>
      </c>
      <c r="F197" s="85">
        <v>100</v>
      </c>
      <c r="G197" s="86">
        <v>15</v>
      </c>
      <c r="H197" s="87">
        <v>97.735249999999994</v>
      </c>
      <c r="I197" s="66">
        <f t="shared" si="2"/>
        <v>977.35249999999996</v>
      </c>
      <c r="M197" s="57"/>
      <c r="N197" s="57"/>
      <c r="O197" s="57"/>
      <c r="P197" s="57"/>
      <c r="Q197" s="57"/>
      <c r="R197" s="57"/>
      <c r="S197" s="57"/>
      <c r="T197" s="57"/>
      <c r="U197" s="57"/>
      <c r="V197" s="57"/>
    </row>
    <row r="198" spans="1:22" s="58" customFormat="1" ht="15.75" customHeight="1" x14ac:dyDescent="0.25">
      <c r="A198" s="56"/>
      <c r="B198" s="78"/>
      <c r="C198" s="84" t="s">
        <v>538</v>
      </c>
      <c r="D198" s="80">
        <v>2019</v>
      </c>
      <c r="E198" s="80" t="s">
        <v>28</v>
      </c>
      <c r="F198" s="85">
        <v>80</v>
      </c>
      <c r="G198" s="86">
        <v>15</v>
      </c>
      <c r="H198" s="87">
        <v>67.093501446263801</v>
      </c>
      <c r="I198" s="66">
        <f t="shared" si="2"/>
        <v>838.66876807829749</v>
      </c>
      <c r="M198" s="57"/>
      <c r="N198" s="57"/>
      <c r="O198" s="57"/>
      <c r="P198" s="57"/>
      <c r="Q198" s="57"/>
      <c r="R198" s="57"/>
      <c r="S198" s="57"/>
      <c r="T198" s="57"/>
      <c r="U198" s="57"/>
      <c r="V198" s="57"/>
    </row>
    <row r="199" spans="1:22" s="58" customFormat="1" ht="15.75" customHeight="1" x14ac:dyDescent="0.25">
      <c r="A199" s="56"/>
      <c r="B199" s="78"/>
      <c r="C199" s="84" t="s">
        <v>539</v>
      </c>
      <c r="D199" s="80">
        <v>2019</v>
      </c>
      <c r="E199" s="80" t="s">
        <v>169</v>
      </c>
      <c r="F199" s="85">
        <v>30</v>
      </c>
      <c r="G199" s="86">
        <v>7</v>
      </c>
      <c r="H199" s="87">
        <v>12.165059999999999</v>
      </c>
      <c r="I199" s="66">
        <f t="shared" si="2"/>
        <v>405.50199999999995</v>
      </c>
      <c r="M199" s="57"/>
      <c r="N199" s="57"/>
      <c r="O199" s="57"/>
      <c r="P199" s="57"/>
      <c r="Q199" s="57"/>
      <c r="R199" s="57"/>
      <c r="S199" s="57"/>
      <c r="T199" s="57"/>
      <c r="U199" s="57"/>
      <c r="V199" s="57"/>
    </row>
    <row r="200" spans="1:22" s="58" customFormat="1" ht="15.75" customHeight="1" x14ac:dyDescent="0.25">
      <c r="A200" s="56"/>
      <c r="B200" s="78"/>
      <c r="C200" s="84" t="s">
        <v>540</v>
      </c>
      <c r="D200" s="80">
        <v>2019</v>
      </c>
      <c r="E200" s="80" t="s">
        <v>28</v>
      </c>
      <c r="F200" s="85">
        <v>180</v>
      </c>
      <c r="G200" s="86">
        <v>15</v>
      </c>
      <c r="H200" s="87">
        <v>105.98445</v>
      </c>
      <c r="I200" s="66">
        <f t="shared" si="2"/>
        <v>588.80250000000001</v>
      </c>
      <c r="M200" s="57"/>
      <c r="N200" s="57"/>
      <c r="O200" s="57"/>
      <c r="P200" s="57"/>
      <c r="Q200" s="57"/>
      <c r="R200" s="57"/>
      <c r="S200" s="57"/>
      <c r="T200" s="57"/>
      <c r="U200" s="57"/>
      <c r="V200" s="57"/>
    </row>
    <row r="201" spans="1:22" s="58" customFormat="1" ht="15.75" customHeight="1" x14ac:dyDescent="0.25">
      <c r="A201" s="56"/>
      <c r="B201" s="78"/>
      <c r="C201" s="84" t="s">
        <v>541</v>
      </c>
      <c r="D201" s="80">
        <v>2019</v>
      </c>
      <c r="E201" s="80" t="s">
        <v>169</v>
      </c>
      <c r="F201" s="85">
        <v>340</v>
      </c>
      <c r="G201" s="86">
        <v>7</v>
      </c>
      <c r="H201" s="87">
        <v>170.06130999999999</v>
      </c>
      <c r="I201" s="66">
        <f t="shared" si="2"/>
        <v>500.18032352941179</v>
      </c>
      <c r="M201" s="57"/>
      <c r="N201" s="57"/>
      <c r="O201" s="57"/>
      <c r="P201" s="57"/>
      <c r="Q201" s="57"/>
      <c r="R201" s="57"/>
      <c r="S201" s="57"/>
      <c r="T201" s="57"/>
      <c r="U201" s="57"/>
      <c r="V201" s="57"/>
    </row>
    <row r="202" spans="1:22" s="58" customFormat="1" ht="15.75" customHeight="1" x14ac:dyDescent="0.25">
      <c r="A202" s="56"/>
      <c r="B202" s="78"/>
      <c r="C202" s="84" t="s">
        <v>542</v>
      </c>
      <c r="D202" s="80">
        <v>2019</v>
      </c>
      <c r="E202" s="80" t="s">
        <v>169</v>
      </c>
      <c r="F202" s="85">
        <v>100</v>
      </c>
      <c r="G202" s="86">
        <v>7</v>
      </c>
      <c r="H202" s="87">
        <v>61.437309999999997</v>
      </c>
      <c r="I202" s="66">
        <f t="shared" si="2"/>
        <v>614.37310000000002</v>
      </c>
      <c r="M202" s="57"/>
      <c r="N202" s="57"/>
      <c r="O202" s="57"/>
      <c r="P202" s="57"/>
      <c r="Q202" s="57"/>
      <c r="R202" s="57"/>
      <c r="S202" s="57"/>
      <c r="T202" s="57"/>
      <c r="U202" s="57"/>
      <c r="V202" s="57"/>
    </row>
    <row r="203" spans="1:22" s="58" customFormat="1" ht="15.75" customHeight="1" x14ac:dyDescent="0.25">
      <c r="A203" s="56"/>
      <c r="B203" s="78"/>
      <c r="C203" s="84" t="s">
        <v>543</v>
      </c>
      <c r="D203" s="80">
        <v>2019</v>
      </c>
      <c r="E203" s="80" t="s">
        <v>169</v>
      </c>
      <c r="F203" s="85">
        <v>240</v>
      </c>
      <c r="G203" s="86">
        <v>5</v>
      </c>
      <c r="H203" s="87">
        <v>143.68458999999999</v>
      </c>
      <c r="I203" s="66">
        <f t="shared" si="2"/>
        <v>598.68579166666655</v>
      </c>
      <c r="M203" s="57"/>
      <c r="N203" s="57"/>
      <c r="O203" s="57"/>
      <c r="P203" s="57"/>
      <c r="Q203" s="57"/>
      <c r="R203" s="57"/>
      <c r="S203" s="57"/>
      <c r="T203" s="57"/>
      <c r="U203" s="57"/>
      <c r="V203" s="57"/>
    </row>
    <row r="204" spans="1:22" s="58" customFormat="1" ht="15.75" customHeight="1" x14ac:dyDescent="0.25">
      <c r="A204" s="56"/>
      <c r="B204" s="78"/>
      <c r="C204" s="84" t="s">
        <v>544</v>
      </c>
      <c r="D204" s="80">
        <v>2019</v>
      </c>
      <c r="E204" s="80" t="s">
        <v>28</v>
      </c>
      <c r="F204" s="85">
        <v>816</v>
      </c>
      <c r="G204" s="86">
        <v>15</v>
      </c>
      <c r="H204" s="87">
        <v>259.66748999999999</v>
      </c>
      <c r="I204" s="66">
        <f t="shared" si="2"/>
        <v>318.21996323529413</v>
      </c>
      <c r="M204" s="57"/>
      <c r="N204" s="57"/>
      <c r="O204" s="57"/>
      <c r="P204" s="57"/>
      <c r="Q204" s="57"/>
      <c r="R204" s="57"/>
      <c r="S204" s="57"/>
      <c r="T204" s="57"/>
      <c r="U204" s="57"/>
      <c r="V204" s="57"/>
    </row>
    <row r="205" spans="1:22" s="58" customFormat="1" ht="15.75" customHeight="1" x14ac:dyDescent="0.25">
      <c r="A205" s="56"/>
      <c r="B205" s="78"/>
      <c r="C205" s="84" t="s">
        <v>545</v>
      </c>
      <c r="D205" s="80">
        <v>2019</v>
      </c>
      <c r="E205" s="80" t="s">
        <v>28</v>
      </c>
      <c r="F205" s="85">
        <v>250</v>
      </c>
      <c r="G205" s="86">
        <v>15</v>
      </c>
      <c r="H205" s="87">
        <v>169.41127</v>
      </c>
      <c r="I205" s="66">
        <f t="shared" si="2"/>
        <v>677.64508000000001</v>
      </c>
      <c r="M205" s="57"/>
      <c r="N205" s="57"/>
      <c r="O205" s="57"/>
      <c r="P205" s="57"/>
      <c r="Q205" s="57"/>
      <c r="R205" s="57"/>
      <c r="S205" s="57"/>
      <c r="T205" s="57"/>
      <c r="U205" s="57"/>
      <c r="V205" s="57"/>
    </row>
    <row r="206" spans="1:22" s="58" customFormat="1" ht="15.75" customHeight="1" x14ac:dyDescent="0.25">
      <c r="A206" s="56"/>
      <c r="B206" s="78"/>
      <c r="C206" s="84" t="s">
        <v>546</v>
      </c>
      <c r="D206" s="80">
        <v>2019</v>
      </c>
      <c r="E206" s="80" t="s">
        <v>28</v>
      </c>
      <c r="F206" s="85">
        <v>150</v>
      </c>
      <c r="G206" s="86">
        <v>15</v>
      </c>
      <c r="H206" s="87">
        <v>112.24562</v>
      </c>
      <c r="I206" s="66">
        <f t="shared" si="2"/>
        <v>748.30413333333331</v>
      </c>
      <c r="M206" s="57"/>
      <c r="N206" s="57"/>
      <c r="O206" s="57"/>
      <c r="P206" s="57"/>
      <c r="Q206" s="57"/>
      <c r="R206" s="57"/>
      <c r="S206" s="57"/>
      <c r="T206" s="57"/>
      <c r="U206" s="57"/>
      <c r="V206" s="57"/>
    </row>
    <row r="207" spans="1:22" s="58" customFormat="1" ht="15.75" customHeight="1" x14ac:dyDescent="0.25">
      <c r="A207" s="56"/>
      <c r="B207" s="78"/>
      <c r="C207" s="84" t="s">
        <v>547</v>
      </c>
      <c r="D207" s="80">
        <v>2019</v>
      </c>
      <c r="E207" s="80" t="s">
        <v>28</v>
      </c>
      <c r="F207" s="85">
        <v>440</v>
      </c>
      <c r="G207" s="86">
        <v>50</v>
      </c>
      <c r="H207" s="87">
        <v>338.8018818671602</v>
      </c>
      <c r="I207" s="66">
        <f t="shared" si="2"/>
        <v>770.00427697081864</v>
      </c>
      <c r="M207" s="57"/>
      <c r="N207" s="57"/>
      <c r="O207" s="57"/>
      <c r="P207" s="57"/>
      <c r="Q207" s="57"/>
      <c r="R207" s="57"/>
      <c r="S207" s="57"/>
      <c r="T207" s="57"/>
      <c r="U207" s="57"/>
      <c r="V207" s="57"/>
    </row>
    <row r="208" spans="1:22" s="58" customFormat="1" ht="15.75" customHeight="1" x14ac:dyDescent="0.25">
      <c r="A208" s="56"/>
      <c r="B208" s="78"/>
      <c r="C208" s="84" t="s">
        <v>548</v>
      </c>
      <c r="D208" s="80">
        <v>2019</v>
      </c>
      <c r="E208" s="80" t="s">
        <v>28</v>
      </c>
      <c r="F208" s="85">
        <v>105</v>
      </c>
      <c r="G208" s="86">
        <v>15</v>
      </c>
      <c r="H208" s="87">
        <v>24.691959999999998</v>
      </c>
      <c r="I208" s="66">
        <f t="shared" si="2"/>
        <v>235.1615238095238</v>
      </c>
      <c r="M208" s="57"/>
      <c r="N208" s="57"/>
      <c r="O208" s="57"/>
      <c r="P208" s="57"/>
      <c r="Q208" s="57"/>
      <c r="R208" s="57"/>
      <c r="S208" s="57"/>
      <c r="T208" s="57"/>
      <c r="U208" s="57"/>
      <c r="V208" s="57"/>
    </row>
    <row r="209" spans="1:22" s="58" customFormat="1" ht="15.75" customHeight="1" x14ac:dyDescent="0.25">
      <c r="A209" s="56"/>
      <c r="B209" s="78"/>
      <c r="C209" s="84" t="s">
        <v>549</v>
      </c>
      <c r="D209" s="80">
        <v>2019</v>
      </c>
      <c r="E209" s="80" t="s">
        <v>169</v>
      </c>
      <c r="F209" s="85">
        <v>150</v>
      </c>
      <c r="G209" s="86">
        <v>5</v>
      </c>
      <c r="H209" s="87">
        <v>87.726520000000008</v>
      </c>
      <c r="I209" s="66">
        <f t="shared" si="2"/>
        <v>584.8434666666667</v>
      </c>
      <c r="M209" s="57"/>
      <c r="N209" s="57"/>
      <c r="O209" s="57"/>
      <c r="P209" s="57"/>
      <c r="Q209" s="57"/>
      <c r="R209" s="57"/>
      <c r="S209" s="57"/>
      <c r="T209" s="57"/>
      <c r="U209" s="57"/>
      <c r="V209" s="57"/>
    </row>
    <row r="210" spans="1:22" s="58" customFormat="1" ht="15.75" customHeight="1" x14ac:dyDescent="0.25">
      <c r="A210" s="56"/>
      <c r="B210" s="78"/>
      <c r="C210" s="84" t="s">
        <v>550</v>
      </c>
      <c r="D210" s="80">
        <v>2019</v>
      </c>
      <c r="E210" s="80" t="s">
        <v>28</v>
      </c>
      <c r="F210" s="85">
        <v>200</v>
      </c>
      <c r="G210" s="86">
        <v>15</v>
      </c>
      <c r="H210" s="87">
        <v>103.36941</v>
      </c>
      <c r="I210" s="66">
        <f t="shared" si="2"/>
        <v>516.84704999999997</v>
      </c>
      <c r="M210" s="57"/>
      <c r="N210" s="57"/>
      <c r="O210" s="57"/>
      <c r="P210" s="57"/>
      <c r="Q210" s="57"/>
      <c r="R210" s="57"/>
      <c r="S210" s="57"/>
      <c r="T210" s="57"/>
      <c r="U210" s="57"/>
      <c r="V210" s="57"/>
    </row>
    <row r="211" spans="1:22" s="58" customFormat="1" ht="15.75" customHeight="1" x14ac:dyDescent="0.25">
      <c r="A211" s="56"/>
      <c r="B211" s="78"/>
      <c r="C211" s="84" t="s">
        <v>551</v>
      </c>
      <c r="D211" s="80">
        <v>2019</v>
      </c>
      <c r="E211" s="80" t="s">
        <v>169</v>
      </c>
      <c r="F211" s="85">
        <v>310</v>
      </c>
      <c r="G211" s="86">
        <v>7</v>
      </c>
      <c r="H211" s="87">
        <v>141.06702999999999</v>
      </c>
      <c r="I211" s="66">
        <f t="shared" si="2"/>
        <v>455.05493548387096</v>
      </c>
      <c r="M211" s="57"/>
      <c r="N211" s="57"/>
      <c r="O211" s="57"/>
      <c r="P211" s="57"/>
      <c r="Q211" s="57"/>
      <c r="R211" s="57"/>
      <c r="S211" s="57"/>
      <c r="T211" s="57"/>
      <c r="U211" s="57"/>
      <c r="V211" s="57"/>
    </row>
    <row r="212" spans="1:22" s="58" customFormat="1" ht="54.75" customHeight="1" x14ac:dyDescent="0.25">
      <c r="A212" s="56"/>
      <c r="B212" s="78"/>
      <c r="C212" s="84" t="s">
        <v>552</v>
      </c>
      <c r="D212" s="80">
        <v>2019</v>
      </c>
      <c r="E212" s="80" t="s">
        <v>28</v>
      </c>
      <c r="F212" s="85">
        <v>65</v>
      </c>
      <c r="G212" s="86">
        <v>15</v>
      </c>
      <c r="H212" s="87">
        <v>43.299260000000004</v>
      </c>
      <c r="I212" s="66">
        <f t="shared" si="2"/>
        <v>666.14246153846159</v>
      </c>
      <c r="M212" s="57"/>
      <c r="N212" s="57"/>
      <c r="O212" s="57"/>
      <c r="P212" s="57"/>
      <c r="Q212" s="57"/>
      <c r="R212" s="57"/>
      <c r="S212" s="57"/>
      <c r="T212" s="57"/>
      <c r="U212" s="57"/>
      <c r="V212" s="57"/>
    </row>
    <row r="213" spans="1:22" s="58" customFormat="1" ht="15.75" customHeight="1" x14ac:dyDescent="0.25">
      <c r="A213" s="56"/>
      <c r="B213" s="78"/>
      <c r="C213" s="84" t="s">
        <v>553</v>
      </c>
      <c r="D213" s="80">
        <v>2019</v>
      </c>
      <c r="E213" s="80" t="s">
        <v>28</v>
      </c>
      <c r="F213" s="85">
        <v>490</v>
      </c>
      <c r="G213" s="86">
        <v>24</v>
      </c>
      <c r="H213" s="87">
        <v>116.41783</v>
      </c>
      <c r="I213" s="66">
        <f t="shared" si="2"/>
        <v>237.58740816326528</v>
      </c>
      <c r="M213" s="57"/>
      <c r="N213" s="57"/>
      <c r="O213" s="57"/>
      <c r="P213" s="57"/>
      <c r="Q213" s="57"/>
      <c r="R213" s="57"/>
      <c r="S213" s="57"/>
      <c r="T213" s="57"/>
      <c r="U213" s="57"/>
      <c r="V213" s="57"/>
    </row>
    <row r="214" spans="1:22" s="58" customFormat="1" ht="15.75" customHeight="1" x14ac:dyDescent="0.25">
      <c r="A214" s="56"/>
      <c r="B214" s="78"/>
      <c r="C214" s="84" t="s">
        <v>554</v>
      </c>
      <c r="D214" s="80">
        <v>2019</v>
      </c>
      <c r="E214" s="80" t="s">
        <v>28</v>
      </c>
      <c r="F214" s="85">
        <v>135</v>
      </c>
      <c r="G214" s="86">
        <v>15</v>
      </c>
      <c r="H214" s="87">
        <v>80.349270000000004</v>
      </c>
      <c r="I214" s="66">
        <f t="shared" si="2"/>
        <v>595.17977777777787</v>
      </c>
      <c r="M214" s="57"/>
      <c r="N214" s="57"/>
      <c r="O214" s="57"/>
      <c r="P214" s="57"/>
      <c r="Q214" s="57"/>
      <c r="R214" s="57"/>
      <c r="S214" s="57"/>
      <c r="T214" s="57"/>
      <c r="U214" s="57"/>
      <c r="V214" s="57"/>
    </row>
    <row r="215" spans="1:22" s="58" customFormat="1" ht="15.75" customHeight="1" x14ac:dyDescent="0.25">
      <c r="A215" s="56"/>
      <c r="B215" s="78"/>
      <c r="C215" s="84" t="s">
        <v>555</v>
      </c>
      <c r="D215" s="80">
        <v>2019</v>
      </c>
      <c r="E215" s="80" t="s">
        <v>28</v>
      </c>
      <c r="F215" s="85">
        <v>478</v>
      </c>
      <c r="G215" s="86">
        <v>15</v>
      </c>
      <c r="H215" s="87">
        <v>230.56916000000001</v>
      </c>
      <c r="I215" s="66">
        <f t="shared" si="2"/>
        <v>482.36225941422595</v>
      </c>
      <c r="M215" s="57"/>
      <c r="N215" s="57"/>
      <c r="O215" s="57"/>
      <c r="P215" s="57"/>
      <c r="Q215" s="57"/>
      <c r="R215" s="57"/>
      <c r="S215" s="57"/>
      <c r="T215" s="57"/>
      <c r="U215" s="57"/>
      <c r="V215" s="57"/>
    </row>
    <row r="216" spans="1:22" s="58" customFormat="1" ht="15.75" customHeight="1" x14ac:dyDescent="0.25">
      <c r="A216" s="56"/>
      <c r="B216" s="78"/>
      <c r="C216" s="84" t="s">
        <v>556</v>
      </c>
      <c r="D216" s="80">
        <v>2019</v>
      </c>
      <c r="E216" s="80" t="s">
        <v>169</v>
      </c>
      <c r="F216" s="85">
        <v>30</v>
      </c>
      <c r="G216" s="86">
        <v>7</v>
      </c>
      <c r="H216" s="87">
        <v>13.81617</v>
      </c>
      <c r="I216" s="66">
        <f t="shared" si="2"/>
        <v>460.53899999999999</v>
      </c>
      <c r="M216" s="57"/>
      <c r="N216" s="57"/>
      <c r="O216" s="57"/>
      <c r="P216" s="57"/>
      <c r="Q216" s="57"/>
      <c r="R216" s="57"/>
      <c r="S216" s="57"/>
      <c r="T216" s="57"/>
      <c r="U216" s="57"/>
      <c r="V216" s="57"/>
    </row>
    <row r="217" spans="1:22" s="58" customFormat="1" ht="15.75" customHeight="1" x14ac:dyDescent="0.25">
      <c r="A217" s="56"/>
      <c r="B217" s="78"/>
      <c r="C217" s="84" t="s">
        <v>557</v>
      </c>
      <c r="D217" s="80">
        <v>2019</v>
      </c>
      <c r="E217" s="80" t="s">
        <v>169</v>
      </c>
      <c r="F217" s="85">
        <v>130</v>
      </c>
      <c r="G217" s="86">
        <v>8</v>
      </c>
      <c r="H217" s="87">
        <v>95.697960000000009</v>
      </c>
      <c r="I217" s="66">
        <f t="shared" si="2"/>
        <v>736.13815384615384</v>
      </c>
      <c r="M217" s="57"/>
      <c r="N217" s="57"/>
      <c r="O217" s="57"/>
      <c r="P217" s="57"/>
      <c r="Q217" s="57"/>
      <c r="R217" s="57"/>
      <c r="S217" s="57"/>
      <c r="T217" s="57"/>
      <c r="U217" s="57"/>
      <c r="V217" s="57"/>
    </row>
    <row r="218" spans="1:22" s="58" customFormat="1" ht="15.75" customHeight="1" x14ac:dyDescent="0.25">
      <c r="A218" s="56"/>
      <c r="B218" s="78"/>
      <c r="C218" s="84" t="s">
        <v>558</v>
      </c>
      <c r="D218" s="80">
        <v>2019</v>
      </c>
      <c r="E218" s="80" t="s">
        <v>28</v>
      </c>
      <c r="F218" s="85">
        <v>270</v>
      </c>
      <c r="G218" s="86">
        <v>70</v>
      </c>
      <c r="H218" s="87">
        <v>79.208269999999999</v>
      </c>
      <c r="I218" s="66">
        <f t="shared" ref="I218:I292" si="3">H218/F218*1000</f>
        <v>293.36396296296294</v>
      </c>
      <c r="M218" s="57"/>
      <c r="N218" s="57"/>
      <c r="O218" s="57"/>
      <c r="P218" s="57"/>
      <c r="Q218" s="57"/>
      <c r="R218" s="57"/>
      <c r="S218" s="57"/>
      <c r="T218" s="57"/>
      <c r="U218" s="57"/>
      <c r="V218" s="57"/>
    </row>
    <row r="219" spans="1:22" s="58" customFormat="1" ht="15.75" customHeight="1" x14ac:dyDescent="0.25">
      <c r="A219" s="56"/>
      <c r="B219" s="78"/>
      <c r="C219" s="84" t="s">
        <v>559</v>
      </c>
      <c r="D219" s="80">
        <v>2019</v>
      </c>
      <c r="E219" s="80" t="s">
        <v>169</v>
      </c>
      <c r="F219" s="85">
        <v>18</v>
      </c>
      <c r="G219" s="86">
        <v>7</v>
      </c>
      <c r="H219" s="87">
        <v>18.691089999999999</v>
      </c>
      <c r="I219" s="66">
        <f t="shared" si="3"/>
        <v>1038.3938888888888</v>
      </c>
      <c r="M219" s="57"/>
      <c r="N219" s="57"/>
      <c r="O219" s="57"/>
      <c r="P219" s="57"/>
      <c r="Q219" s="57"/>
      <c r="R219" s="57"/>
      <c r="S219" s="57"/>
      <c r="T219" s="57"/>
      <c r="U219" s="57"/>
      <c r="V219" s="57"/>
    </row>
    <row r="220" spans="1:22" s="58" customFormat="1" ht="15.75" customHeight="1" x14ac:dyDescent="0.25">
      <c r="A220" s="56"/>
      <c r="B220" s="78"/>
      <c r="C220" s="84" t="s">
        <v>560</v>
      </c>
      <c r="D220" s="80">
        <v>2019</v>
      </c>
      <c r="E220" s="80" t="s">
        <v>28</v>
      </c>
      <c r="F220" s="85">
        <v>178</v>
      </c>
      <c r="G220" s="86">
        <v>10</v>
      </c>
      <c r="H220" s="87">
        <v>28.374749999999999</v>
      </c>
      <c r="I220" s="66">
        <f t="shared" si="3"/>
        <v>159.40870786516854</v>
      </c>
      <c r="M220" s="57"/>
      <c r="N220" s="57"/>
      <c r="O220" s="57"/>
      <c r="P220" s="57"/>
      <c r="Q220" s="57"/>
      <c r="R220" s="57"/>
      <c r="S220" s="57"/>
      <c r="T220" s="57"/>
      <c r="U220" s="57"/>
      <c r="V220" s="57"/>
    </row>
    <row r="221" spans="1:22" s="58" customFormat="1" ht="15.75" customHeight="1" x14ac:dyDescent="0.25">
      <c r="A221" s="56"/>
      <c r="B221" s="78"/>
      <c r="C221" s="84" t="s">
        <v>561</v>
      </c>
      <c r="D221" s="80">
        <v>2019</v>
      </c>
      <c r="E221" s="80" t="s">
        <v>169</v>
      </c>
      <c r="F221" s="85">
        <v>250</v>
      </c>
      <c r="G221" s="86">
        <v>5</v>
      </c>
      <c r="H221" s="87">
        <v>119.78467999999999</v>
      </c>
      <c r="I221" s="66">
        <f t="shared" si="3"/>
        <v>479.13871999999998</v>
      </c>
      <c r="M221" s="57"/>
      <c r="N221" s="57"/>
      <c r="O221" s="57"/>
      <c r="P221" s="57"/>
      <c r="Q221" s="57"/>
      <c r="R221" s="57"/>
      <c r="S221" s="57"/>
      <c r="T221" s="57"/>
      <c r="U221" s="57"/>
      <c r="V221" s="57"/>
    </row>
    <row r="222" spans="1:22" s="58" customFormat="1" ht="15.75" customHeight="1" x14ac:dyDescent="0.25">
      <c r="A222" s="56"/>
      <c r="B222" s="78"/>
      <c r="C222" s="84" t="s">
        <v>562</v>
      </c>
      <c r="D222" s="80">
        <v>2019</v>
      </c>
      <c r="E222" s="80" t="s">
        <v>28</v>
      </c>
      <c r="F222" s="85">
        <v>490</v>
      </c>
      <c r="G222" s="86">
        <v>7</v>
      </c>
      <c r="H222" s="87">
        <v>193.59016</v>
      </c>
      <c r="I222" s="66">
        <f t="shared" si="3"/>
        <v>395.08195918367346</v>
      </c>
      <c r="M222" s="57"/>
      <c r="N222" s="57"/>
      <c r="O222" s="57"/>
      <c r="P222" s="57"/>
      <c r="Q222" s="57"/>
      <c r="R222" s="57"/>
      <c r="S222" s="57"/>
      <c r="T222" s="57"/>
      <c r="U222" s="57"/>
      <c r="V222" s="57"/>
    </row>
    <row r="223" spans="1:22" s="58" customFormat="1" ht="15.75" customHeight="1" x14ac:dyDescent="0.25">
      <c r="A223" s="56"/>
      <c r="B223" s="78"/>
      <c r="C223" s="84" t="s">
        <v>563</v>
      </c>
      <c r="D223" s="80">
        <v>2019</v>
      </c>
      <c r="E223" s="80" t="s">
        <v>28</v>
      </c>
      <c r="F223" s="85">
        <v>250</v>
      </c>
      <c r="G223" s="86">
        <v>15</v>
      </c>
      <c r="H223" s="87">
        <v>98.976789999999994</v>
      </c>
      <c r="I223" s="66">
        <f t="shared" si="3"/>
        <v>395.90715999999998</v>
      </c>
      <c r="M223" s="57"/>
      <c r="N223" s="57"/>
      <c r="O223" s="57"/>
      <c r="P223" s="57"/>
      <c r="Q223" s="57"/>
      <c r="R223" s="57"/>
      <c r="S223" s="57"/>
      <c r="T223" s="57"/>
      <c r="U223" s="57"/>
      <c r="V223" s="57"/>
    </row>
    <row r="224" spans="1:22" s="58" customFormat="1" ht="15.75" customHeight="1" x14ac:dyDescent="0.25">
      <c r="A224" s="56"/>
      <c r="B224" s="78"/>
      <c r="C224" s="84" t="s">
        <v>564</v>
      </c>
      <c r="D224" s="80">
        <v>2019</v>
      </c>
      <c r="E224" s="80" t="s">
        <v>28</v>
      </c>
      <c r="F224" s="85">
        <v>43</v>
      </c>
      <c r="G224" s="86">
        <v>15</v>
      </c>
      <c r="H224" s="87">
        <v>16.858490000000003</v>
      </c>
      <c r="I224" s="66">
        <f t="shared" si="3"/>
        <v>392.05790697674428</v>
      </c>
      <c r="M224" s="57"/>
      <c r="N224" s="57"/>
      <c r="O224" s="57"/>
      <c r="P224" s="57"/>
      <c r="Q224" s="57"/>
      <c r="R224" s="57"/>
      <c r="S224" s="57"/>
      <c r="T224" s="57"/>
      <c r="U224" s="57"/>
      <c r="V224" s="57"/>
    </row>
    <row r="225" spans="1:22" s="58" customFormat="1" ht="15.75" customHeight="1" x14ac:dyDescent="0.25">
      <c r="A225" s="56"/>
      <c r="B225" s="78"/>
      <c r="C225" s="84" t="s">
        <v>565</v>
      </c>
      <c r="D225" s="80">
        <v>2019</v>
      </c>
      <c r="E225" s="80" t="s">
        <v>169</v>
      </c>
      <c r="F225" s="85">
        <v>690</v>
      </c>
      <c r="G225" s="86">
        <v>8</v>
      </c>
      <c r="H225" s="87">
        <v>269.61453</v>
      </c>
      <c r="I225" s="66">
        <f t="shared" si="3"/>
        <v>390.74569565217394</v>
      </c>
      <c r="M225" s="57"/>
      <c r="N225" s="57"/>
      <c r="O225" s="57"/>
      <c r="P225" s="57"/>
      <c r="Q225" s="57"/>
      <c r="R225" s="57"/>
      <c r="S225" s="57"/>
      <c r="T225" s="57"/>
      <c r="U225" s="57"/>
      <c r="V225" s="57"/>
    </row>
    <row r="226" spans="1:22" s="58" customFormat="1" ht="15.75" customHeight="1" x14ac:dyDescent="0.25">
      <c r="A226" s="56"/>
      <c r="B226" s="78"/>
      <c r="C226" s="84" t="s">
        <v>566</v>
      </c>
      <c r="D226" s="80">
        <v>2019</v>
      </c>
      <c r="E226" s="80" t="s">
        <v>28</v>
      </c>
      <c r="F226" s="85">
        <v>400</v>
      </c>
      <c r="G226" s="86">
        <v>50</v>
      </c>
      <c r="H226" s="87">
        <v>133.66752</v>
      </c>
      <c r="I226" s="66">
        <f t="shared" si="3"/>
        <v>334.16879999999998</v>
      </c>
      <c r="M226" s="57"/>
      <c r="N226" s="57"/>
      <c r="O226" s="57"/>
      <c r="P226" s="57"/>
      <c r="Q226" s="57"/>
      <c r="R226" s="57"/>
      <c r="S226" s="57"/>
      <c r="T226" s="57"/>
      <c r="U226" s="57"/>
      <c r="V226" s="57"/>
    </row>
    <row r="227" spans="1:22" s="58" customFormat="1" ht="15.75" customHeight="1" x14ac:dyDescent="0.25">
      <c r="A227" s="56"/>
      <c r="B227" s="78"/>
      <c r="C227" s="84" t="s">
        <v>567</v>
      </c>
      <c r="D227" s="80">
        <v>2019</v>
      </c>
      <c r="E227" s="80" t="s">
        <v>28</v>
      </c>
      <c r="F227" s="85">
        <v>150</v>
      </c>
      <c r="G227" s="86">
        <v>10</v>
      </c>
      <c r="H227" s="87">
        <v>112.22717999999999</v>
      </c>
      <c r="I227" s="66">
        <f t="shared" si="3"/>
        <v>748.18119999999988</v>
      </c>
      <c r="M227" s="57"/>
      <c r="N227" s="57"/>
      <c r="O227" s="57"/>
      <c r="P227" s="57"/>
      <c r="Q227" s="57"/>
      <c r="R227" s="57"/>
      <c r="S227" s="57"/>
      <c r="T227" s="57"/>
      <c r="U227" s="57"/>
      <c r="V227" s="57"/>
    </row>
    <row r="228" spans="1:22" s="58" customFormat="1" ht="15.75" customHeight="1" x14ac:dyDescent="0.25">
      <c r="A228" s="56"/>
      <c r="B228" s="78"/>
      <c r="C228" s="84" t="s">
        <v>568</v>
      </c>
      <c r="D228" s="80">
        <v>2019</v>
      </c>
      <c r="E228" s="80" t="s">
        <v>169</v>
      </c>
      <c r="F228" s="85">
        <v>134</v>
      </c>
      <c r="G228" s="86">
        <v>5</v>
      </c>
      <c r="H228" s="87">
        <v>76.272679999999994</v>
      </c>
      <c r="I228" s="66">
        <f t="shared" si="3"/>
        <v>569.19910447761185</v>
      </c>
      <c r="M228" s="57"/>
      <c r="N228" s="57"/>
      <c r="O228" s="57"/>
      <c r="P228" s="57"/>
      <c r="Q228" s="57"/>
      <c r="R228" s="57"/>
      <c r="S228" s="57"/>
      <c r="T228" s="57"/>
      <c r="U228" s="57"/>
      <c r="V228" s="57"/>
    </row>
    <row r="229" spans="1:22" s="58" customFormat="1" ht="15.75" customHeight="1" x14ac:dyDescent="0.25">
      <c r="A229" s="56"/>
      <c r="B229" s="78"/>
      <c r="C229" s="84" t="s">
        <v>569</v>
      </c>
      <c r="D229" s="80">
        <v>2019</v>
      </c>
      <c r="E229" s="80" t="s">
        <v>169</v>
      </c>
      <c r="F229" s="85">
        <v>306</v>
      </c>
      <c r="G229" s="86">
        <v>5</v>
      </c>
      <c r="H229" s="87">
        <v>80.088920000000002</v>
      </c>
      <c r="I229" s="66">
        <f t="shared" si="3"/>
        <v>261.72849673202614</v>
      </c>
      <c r="M229" s="57"/>
      <c r="N229" s="57"/>
      <c r="O229" s="57"/>
      <c r="P229" s="57"/>
      <c r="Q229" s="57"/>
      <c r="R229" s="57"/>
      <c r="S229" s="57"/>
      <c r="T229" s="57"/>
      <c r="U229" s="57"/>
      <c r="V229" s="57"/>
    </row>
    <row r="230" spans="1:22" s="58" customFormat="1" ht="15.75" customHeight="1" x14ac:dyDescent="0.25">
      <c r="A230" s="56"/>
      <c r="B230" s="78"/>
      <c r="C230" s="84" t="s">
        <v>570</v>
      </c>
      <c r="D230" s="80">
        <v>2019</v>
      </c>
      <c r="E230" s="80" t="s">
        <v>28</v>
      </c>
      <c r="F230" s="85">
        <v>96</v>
      </c>
      <c r="G230" s="86">
        <v>25</v>
      </c>
      <c r="H230" s="87">
        <v>36.516394975154206</v>
      </c>
      <c r="I230" s="66">
        <f t="shared" si="3"/>
        <v>380.37911432452296</v>
      </c>
      <c r="M230" s="57"/>
      <c r="N230" s="57"/>
      <c r="O230" s="57"/>
      <c r="P230" s="57"/>
      <c r="Q230" s="57"/>
      <c r="R230" s="57"/>
      <c r="S230" s="57"/>
      <c r="T230" s="57"/>
      <c r="U230" s="57"/>
      <c r="V230" s="57"/>
    </row>
    <row r="231" spans="1:22" s="58" customFormat="1" ht="15.75" customHeight="1" x14ac:dyDescent="0.25">
      <c r="A231" s="56"/>
      <c r="B231" s="78"/>
      <c r="C231" s="84" t="s">
        <v>571</v>
      </c>
      <c r="D231" s="80">
        <v>2019</v>
      </c>
      <c r="E231" s="80" t="s">
        <v>28</v>
      </c>
      <c r="F231" s="85">
        <v>70</v>
      </c>
      <c r="G231" s="86">
        <v>142</v>
      </c>
      <c r="H231" s="87">
        <v>68.876603437745274</v>
      </c>
      <c r="I231" s="66">
        <f t="shared" si="3"/>
        <v>983.95147768207539</v>
      </c>
      <c r="M231" s="57"/>
      <c r="N231" s="57"/>
      <c r="O231" s="57"/>
      <c r="P231" s="57"/>
      <c r="Q231" s="57"/>
      <c r="R231" s="57"/>
      <c r="S231" s="57"/>
      <c r="T231" s="57"/>
      <c r="U231" s="57"/>
      <c r="V231" s="57"/>
    </row>
    <row r="232" spans="1:22" s="58" customFormat="1" ht="15.75" customHeight="1" x14ac:dyDescent="0.25">
      <c r="A232" s="56"/>
      <c r="B232" s="78"/>
      <c r="C232" s="84" t="s">
        <v>572</v>
      </c>
      <c r="D232" s="80">
        <v>2019</v>
      </c>
      <c r="E232" s="80" t="s">
        <v>28</v>
      </c>
      <c r="F232" s="85">
        <v>493</v>
      </c>
      <c r="G232" s="86">
        <v>15</v>
      </c>
      <c r="H232" s="87">
        <v>344.73842999999999</v>
      </c>
      <c r="I232" s="66">
        <f t="shared" si="3"/>
        <v>699.26659229208917</v>
      </c>
      <c r="M232" s="57"/>
      <c r="N232" s="57"/>
      <c r="O232" s="57"/>
      <c r="P232" s="57"/>
      <c r="Q232" s="57"/>
      <c r="R232" s="57"/>
      <c r="S232" s="57"/>
      <c r="T232" s="57"/>
      <c r="U232" s="57"/>
      <c r="V232" s="57"/>
    </row>
    <row r="233" spans="1:22" s="58" customFormat="1" ht="15.75" customHeight="1" x14ac:dyDescent="0.25">
      <c r="A233" s="56"/>
      <c r="B233" s="78"/>
      <c r="C233" s="84" t="s">
        <v>573</v>
      </c>
      <c r="D233" s="80">
        <v>2019</v>
      </c>
      <c r="E233" s="80" t="s">
        <v>28</v>
      </c>
      <c r="F233" s="85">
        <v>18</v>
      </c>
      <c r="G233" s="86">
        <v>15</v>
      </c>
      <c r="H233" s="87">
        <v>14.28181</v>
      </c>
      <c r="I233" s="66">
        <f t="shared" si="3"/>
        <v>793.43388888888887</v>
      </c>
      <c r="M233" s="57"/>
      <c r="N233" s="57"/>
      <c r="O233" s="57"/>
      <c r="P233" s="57"/>
      <c r="Q233" s="57"/>
      <c r="R233" s="57"/>
      <c r="S233" s="57"/>
      <c r="T233" s="57"/>
      <c r="U233" s="57"/>
      <c r="V233" s="57"/>
    </row>
    <row r="234" spans="1:22" s="58" customFormat="1" ht="15.75" customHeight="1" x14ac:dyDescent="0.25">
      <c r="A234" s="56"/>
      <c r="B234" s="78"/>
      <c r="C234" s="84" t="s">
        <v>574</v>
      </c>
      <c r="D234" s="80">
        <v>2019</v>
      </c>
      <c r="E234" s="80" t="s">
        <v>169</v>
      </c>
      <c r="F234" s="85">
        <v>190</v>
      </c>
      <c r="G234" s="86">
        <v>6</v>
      </c>
      <c r="H234" s="87">
        <v>87.278639999999996</v>
      </c>
      <c r="I234" s="66">
        <f t="shared" si="3"/>
        <v>459.36126315789471</v>
      </c>
      <c r="M234" s="57"/>
      <c r="N234" s="57"/>
      <c r="O234" s="57"/>
      <c r="P234" s="57"/>
      <c r="Q234" s="57"/>
      <c r="R234" s="57"/>
      <c r="S234" s="57"/>
      <c r="T234" s="57"/>
      <c r="U234" s="57"/>
      <c r="V234" s="57"/>
    </row>
    <row r="235" spans="1:22" s="58" customFormat="1" ht="15.75" customHeight="1" x14ac:dyDescent="0.25">
      <c r="A235" s="56"/>
      <c r="B235" s="78"/>
      <c r="C235" s="84" t="s">
        <v>575</v>
      </c>
      <c r="D235" s="80">
        <v>2019</v>
      </c>
      <c r="E235" s="80" t="s">
        <v>28</v>
      </c>
      <c r="F235" s="85">
        <v>205</v>
      </c>
      <c r="G235" s="86">
        <v>15</v>
      </c>
      <c r="H235" s="87">
        <v>164.11745000000002</v>
      </c>
      <c r="I235" s="66">
        <f t="shared" si="3"/>
        <v>800.57292682926834</v>
      </c>
      <c r="M235" s="57"/>
      <c r="N235" s="57"/>
      <c r="O235" s="57"/>
      <c r="P235" s="57"/>
      <c r="Q235" s="57"/>
      <c r="R235" s="57"/>
      <c r="S235" s="57"/>
      <c r="T235" s="57"/>
      <c r="U235" s="57"/>
      <c r="V235" s="57"/>
    </row>
    <row r="236" spans="1:22" s="58" customFormat="1" ht="15.75" customHeight="1" x14ac:dyDescent="0.25">
      <c r="A236" s="56"/>
      <c r="B236" s="78"/>
      <c r="C236" s="84" t="s">
        <v>576</v>
      </c>
      <c r="D236" s="80">
        <v>2019</v>
      </c>
      <c r="E236" s="80" t="s">
        <v>28</v>
      </c>
      <c r="F236" s="85">
        <v>135</v>
      </c>
      <c r="G236" s="86">
        <v>10</v>
      </c>
      <c r="H236" s="87">
        <v>37.752650000000003</v>
      </c>
      <c r="I236" s="66">
        <f t="shared" si="3"/>
        <v>279.64925925925928</v>
      </c>
      <c r="M236" s="57"/>
      <c r="N236" s="57"/>
      <c r="O236" s="57"/>
      <c r="P236" s="57"/>
      <c r="Q236" s="57"/>
      <c r="R236" s="57"/>
      <c r="S236" s="57"/>
      <c r="T236" s="57"/>
      <c r="U236" s="57"/>
      <c r="V236" s="57"/>
    </row>
    <row r="237" spans="1:22" s="58" customFormat="1" ht="15.75" customHeight="1" x14ac:dyDescent="0.25">
      <c r="A237" s="56"/>
      <c r="B237" s="78"/>
      <c r="C237" s="84" t="s">
        <v>577</v>
      </c>
      <c r="D237" s="80">
        <v>2019</v>
      </c>
      <c r="E237" s="80" t="s">
        <v>28</v>
      </c>
      <c r="F237" s="85">
        <v>210</v>
      </c>
      <c r="G237" s="86">
        <v>10</v>
      </c>
      <c r="H237" s="87">
        <v>122.19599000000001</v>
      </c>
      <c r="I237" s="66">
        <f t="shared" si="3"/>
        <v>581.88566666666679</v>
      </c>
      <c r="M237" s="57"/>
      <c r="N237" s="57"/>
      <c r="O237" s="57"/>
      <c r="P237" s="57"/>
      <c r="Q237" s="57"/>
      <c r="R237" s="57"/>
      <c r="S237" s="57"/>
      <c r="T237" s="57"/>
      <c r="U237" s="57"/>
      <c r="V237" s="57"/>
    </row>
    <row r="238" spans="1:22" s="58" customFormat="1" ht="15.75" customHeight="1" x14ac:dyDescent="0.25">
      <c r="A238" s="56"/>
      <c r="B238" s="78"/>
      <c r="C238" s="84" t="s">
        <v>578</v>
      </c>
      <c r="D238" s="80">
        <v>2019</v>
      </c>
      <c r="E238" s="80" t="s">
        <v>28</v>
      </c>
      <c r="F238" s="85">
        <v>38</v>
      </c>
      <c r="G238" s="86">
        <v>25</v>
      </c>
      <c r="H238" s="87">
        <v>14.0145023708648</v>
      </c>
      <c r="I238" s="66">
        <f t="shared" si="3"/>
        <v>368.80269397012631</v>
      </c>
      <c r="M238" s="57"/>
      <c r="N238" s="57"/>
      <c r="O238" s="57"/>
      <c r="P238" s="57"/>
      <c r="Q238" s="57"/>
      <c r="R238" s="57"/>
      <c r="S238" s="57"/>
      <c r="T238" s="57"/>
      <c r="U238" s="57"/>
      <c r="V238" s="57"/>
    </row>
    <row r="239" spans="1:22" s="58" customFormat="1" ht="15.75" customHeight="1" x14ac:dyDescent="0.25">
      <c r="A239" s="56"/>
      <c r="B239" s="78"/>
      <c r="C239" s="84" t="s">
        <v>579</v>
      </c>
      <c r="D239" s="80">
        <v>2019</v>
      </c>
      <c r="E239" s="80" t="s">
        <v>28</v>
      </c>
      <c r="F239" s="85">
        <v>230</v>
      </c>
      <c r="G239" s="86">
        <v>15</v>
      </c>
      <c r="H239" s="87">
        <v>137.71361999999999</v>
      </c>
      <c r="I239" s="66">
        <f t="shared" si="3"/>
        <v>598.7548695652174</v>
      </c>
      <c r="M239" s="57"/>
      <c r="N239" s="57"/>
      <c r="O239" s="57"/>
      <c r="P239" s="57"/>
      <c r="Q239" s="57"/>
      <c r="R239" s="57"/>
      <c r="S239" s="57"/>
      <c r="T239" s="57"/>
      <c r="U239" s="57"/>
      <c r="V239" s="57"/>
    </row>
    <row r="240" spans="1:22" s="58" customFormat="1" ht="15.75" customHeight="1" x14ac:dyDescent="0.25">
      <c r="A240" s="56"/>
      <c r="B240" s="78"/>
      <c r="C240" s="84" t="s">
        <v>580</v>
      </c>
      <c r="D240" s="80">
        <v>2019</v>
      </c>
      <c r="E240" s="80" t="s">
        <v>169</v>
      </c>
      <c r="F240" s="85">
        <v>157</v>
      </c>
      <c r="G240" s="86">
        <v>5</v>
      </c>
      <c r="H240" s="87">
        <v>60.739059999999995</v>
      </c>
      <c r="I240" s="66">
        <f t="shared" si="3"/>
        <v>386.87299363057321</v>
      </c>
      <c r="M240" s="57"/>
      <c r="N240" s="57"/>
      <c r="O240" s="57"/>
      <c r="P240" s="57"/>
      <c r="Q240" s="57"/>
      <c r="R240" s="57"/>
      <c r="S240" s="57"/>
      <c r="T240" s="57"/>
      <c r="U240" s="57"/>
      <c r="V240" s="57"/>
    </row>
    <row r="241" spans="1:22" s="58" customFormat="1" ht="15.75" customHeight="1" x14ac:dyDescent="0.25">
      <c r="A241" s="56"/>
      <c r="B241" s="78"/>
      <c r="C241" s="84" t="s">
        <v>581</v>
      </c>
      <c r="D241" s="80">
        <v>2019</v>
      </c>
      <c r="E241" s="80" t="s">
        <v>28</v>
      </c>
      <c r="F241" s="85">
        <v>85</v>
      </c>
      <c r="G241" s="86">
        <v>150</v>
      </c>
      <c r="H241" s="87">
        <v>17.617090213113599</v>
      </c>
      <c r="I241" s="66">
        <f t="shared" si="3"/>
        <v>207.25988486015999</v>
      </c>
      <c r="M241" s="57"/>
      <c r="N241" s="57"/>
      <c r="O241" s="57"/>
      <c r="P241" s="57"/>
      <c r="Q241" s="57"/>
      <c r="R241" s="57"/>
      <c r="S241" s="57"/>
      <c r="T241" s="57"/>
      <c r="U241" s="57"/>
      <c r="V241" s="57"/>
    </row>
    <row r="242" spans="1:22" s="58" customFormat="1" ht="31.5" customHeight="1" x14ac:dyDescent="0.25">
      <c r="A242" s="56"/>
      <c r="B242" s="78"/>
      <c r="C242" s="84" t="s">
        <v>582</v>
      </c>
      <c r="D242" s="80">
        <v>2019</v>
      </c>
      <c r="E242" s="80" t="s">
        <v>28</v>
      </c>
      <c r="F242" s="85">
        <v>480</v>
      </c>
      <c r="G242" s="86">
        <v>25</v>
      </c>
      <c r="H242" s="87">
        <v>117.67369000000001</v>
      </c>
      <c r="I242" s="66">
        <f t="shared" si="3"/>
        <v>245.15352083333337</v>
      </c>
      <c r="M242" s="57"/>
      <c r="N242" s="57"/>
      <c r="O242" s="57"/>
      <c r="P242" s="57"/>
      <c r="Q242" s="57"/>
      <c r="R242" s="57"/>
      <c r="S242" s="57"/>
      <c r="T242" s="57"/>
      <c r="U242" s="57"/>
      <c r="V242" s="57"/>
    </row>
    <row r="243" spans="1:22" s="58" customFormat="1" ht="15.75" customHeight="1" x14ac:dyDescent="0.25">
      <c r="A243" s="56"/>
      <c r="B243" s="78"/>
      <c r="C243" s="84" t="s">
        <v>583</v>
      </c>
      <c r="D243" s="80">
        <v>2019</v>
      </c>
      <c r="E243" s="80" t="s">
        <v>28</v>
      </c>
      <c r="F243" s="85">
        <v>124</v>
      </c>
      <c r="G243" s="86">
        <v>45</v>
      </c>
      <c r="H243" s="87">
        <v>274.10850423904748</v>
      </c>
      <c r="I243" s="66">
        <f t="shared" si="3"/>
        <v>2210.5524535407053</v>
      </c>
      <c r="M243" s="57"/>
      <c r="N243" s="57"/>
      <c r="O243" s="57"/>
      <c r="P243" s="57"/>
      <c r="Q243" s="57"/>
      <c r="R243" s="57"/>
      <c r="S243" s="57"/>
      <c r="T243" s="57"/>
      <c r="U243" s="57"/>
      <c r="V243" s="57"/>
    </row>
    <row r="244" spans="1:22" s="58" customFormat="1" ht="15.75" customHeight="1" x14ac:dyDescent="0.25">
      <c r="A244" s="56"/>
      <c r="B244" s="78"/>
      <c r="C244" s="84" t="s">
        <v>584</v>
      </c>
      <c r="D244" s="80">
        <v>2019</v>
      </c>
      <c r="E244" s="80" t="s">
        <v>28</v>
      </c>
      <c r="F244" s="85">
        <v>200</v>
      </c>
      <c r="G244" s="86">
        <v>15</v>
      </c>
      <c r="H244" s="87">
        <v>104.50214</v>
      </c>
      <c r="I244" s="66">
        <f t="shared" si="3"/>
        <v>522.51070000000004</v>
      </c>
      <c r="M244" s="57"/>
      <c r="N244" s="57"/>
      <c r="O244" s="57"/>
      <c r="P244" s="57"/>
      <c r="Q244" s="57"/>
      <c r="R244" s="57"/>
      <c r="S244" s="57"/>
      <c r="T244" s="57"/>
      <c r="U244" s="57"/>
      <c r="V244" s="57"/>
    </row>
    <row r="245" spans="1:22" s="58" customFormat="1" ht="15.75" customHeight="1" x14ac:dyDescent="0.25">
      <c r="A245" s="56"/>
      <c r="B245" s="78"/>
      <c r="C245" s="84" t="s">
        <v>585</v>
      </c>
      <c r="D245" s="80">
        <v>2019</v>
      </c>
      <c r="E245" s="80" t="s">
        <v>169</v>
      </c>
      <c r="F245" s="85">
        <v>40</v>
      </c>
      <c r="G245" s="86">
        <v>5</v>
      </c>
      <c r="H245" s="87">
        <v>15.692830000000001</v>
      </c>
      <c r="I245" s="66">
        <f t="shared" si="3"/>
        <v>392.32074999999998</v>
      </c>
      <c r="M245" s="57"/>
      <c r="N245" s="57"/>
      <c r="O245" s="57"/>
      <c r="P245" s="57"/>
      <c r="Q245" s="57"/>
      <c r="R245" s="57"/>
      <c r="S245" s="57"/>
      <c r="T245" s="57"/>
      <c r="U245" s="57"/>
      <c r="V245" s="57"/>
    </row>
    <row r="246" spans="1:22" s="58" customFormat="1" ht="15.75" customHeight="1" x14ac:dyDescent="0.25">
      <c r="A246" s="56"/>
      <c r="B246" s="78"/>
      <c r="C246" s="84" t="s">
        <v>586</v>
      </c>
      <c r="D246" s="80">
        <v>2019</v>
      </c>
      <c r="E246" s="80" t="s">
        <v>28</v>
      </c>
      <c r="F246" s="85">
        <v>390</v>
      </c>
      <c r="G246" s="86">
        <v>15</v>
      </c>
      <c r="H246" s="87">
        <v>159.41910999999999</v>
      </c>
      <c r="I246" s="66">
        <f t="shared" si="3"/>
        <v>408.76694871794865</v>
      </c>
      <c r="M246" s="57"/>
      <c r="N246" s="57"/>
      <c r="O246" s="57"/>
      <c r="P246" s="57"/>
      <c r="Q246" s="57"/>
      <c r="R246" s="57"/>
      <c r="S246" s="57"/>
      <c r="T246" s="57"/>
      <c r="U246" s="57"/>
      <c r="V246" s="57"/>
    </row>
    <row r="247" spans="1:22" s="58" customFormat="1" ht="15.75" customHeight="1" x14ac:dyDescent="0.25">
      <c r="A247" s="56"/>
      <c r="B247" s="78"/>
      <c r="C247" s="84" t="s">
        <v>587</v>
      </c>
      <c r="D247" s="80">
        <v>2019</v>
      </c>
      <c r="E247" s="80" t="s">
        <v>28</v>
      </c>
      <c r="F247" s="85">
        <v>96</v>
      </c>
      <c r="G247" s="86">
        <v>10</v>
      </c>
      <c r="H247" s="87">
        <v>17.788029999999999</v>
      </c>
      <c r="I247" s="66">
        <f t="shared" si="3"/>
        <v>185.29197916666664</v>
      </c>
      <c r="M247" s="57"/>
      <c r="N247" s="57"/>
      <c r="O247" s="57"/>
      <c r="P247" s="57"/>
      <c r="Q247" s="57"/>
      <c r="R247" s="57"/>
      <c r="S247" s="57"/>
      <c r="T247" s="57"/>
      <c r="U247" s="57"/>
      <c r="V247" s="57"/>
    </row>
    <row r="248" spans="1:22" s="58" customFormat="1" ht="15.75" customHeight="1" x14ac:dyDescent="0.25">
      <c r="A248" s="56"/>
      <c r="B248" s="78"/>
      <c r="C248" s="84" t="s">
        <v>588</v>
      </c>
      <c r="D248" s="80">
        <v>2019</v>
      </c>
      <c r="E248" s="80" t="s">
        <v>28</v>
      </c>
      <c r="F248" s="85">
        <v>40</v>
      </c>
      <c r="G248" s="86">
        <v>7</v>
      </c>
      <c r="H248" s="87">
        <v>15.137280000000001</v>
      </c>
      <c r="I248" s="66">
        <f t="shared" si="3"/>
        <v>378.43200000000002</v>
      </c>
      <c r="M248" s="57"/>
      <c r="N248" s="57"/>
      <c r="O248" s="57"/>
      <c r="P248" s="57"/>
      <c r="Q248" s="57"/>
      <c r="R248" s="57"/>
      <c r="S248" s="57"/>
      <c r="T248" s="57"/>
      <c r="U248" s="57"/>
      <c r="V248" s="57"/>
    </row>
    <row r="249" spans="1:22" s="58" customFormat="1" ht="31.5" customHeight="1" x14ac:dyDescent="0.25">
      <c r="A249" s="56"/>
      <c r="B249" s="78"/>
      <c r="C249" s="84" t="s">
        <v>589</v>
      </c>
      <c r="D249" s="80">
        <v>2019</v>
      </c>
      <c r="E249" s="80" t="s">
        <v>28</v>
      </c>
      <c r="F249" s="85">
        <v>30</v>
      </c>
      <c r="G249" s="86">
        <v>65</v>
      </c>
      <c r="H249" s="87">
        <v>55.69086309250519</v>
      </c>
      <c r="I249" s="66">
        <f t="shared" si="3"/>
        <v>1856.3621030835063</v>
      </c>
      <c r="M249" s="57"/>
      <c r="N249" s="57"/>
      <c r="O249" s="57"/>
      <c r="P249" s="57"/>
      <c r="Q249" s="57"/>
      <c r="R249" s="57"/>
      <c r="S249" s="57"/>
      <c r="T249" s="57"/>
      <c r="U249" s="57"/>
      <c r="V249" s="57"/>
    </row>
    <row r="250" spans="1:22" s="58" customFormat="1" ht="15.75" customHeight="1" x14ac:dyDescent="0.25">
      <c r="A250" s="56"/>
      <c r="B250" s="78"/>
      <c r="C250" s="84" t="s">
        <v>590</v>
      </c>
      <c r="D250" s="80">
        <v>2019</v>
      </c>
      <c r="E250" s="80" t="s">
        <v>28</v>
      </c>
      <c r="F250" s="85">
        <v>453</v>
      </c>
      <c r="G250" s="86">
        <v>25</v>
      </c>
      <c r="H250" s="87">
        <v>341.01077742844632</v>
      </c>
      <c r="I250" s="66">
        <f t="shared" si="3"/>
        <v>752.78317313122807</v>
      </c>
      <c r="M250" s="57"/>
      <c r="N250" s="57"/>
      <c r="O250" s="57"/>
      <c r="P250" s="57"/>
      <c r="Q250" s="57"/>
      <c r="R250" s="57"/>
      <c r="S250" s="57"/>
      <c r="T250" s="57"/>
      <c r="U250" s="57"/>
      <c r="V250" s="57"/>
    </row>
    <row r="251" spans="1:22" s="58" customFormat="1" ht="15.75" customHeight="1" x14ac:dyDescent="0.25">
      <c r="A251" s="56"/>
      <c r="B251" s="78"/>
      <c r="C251" s="84" t="s">
        <v>591</v>
      </c>
      <c r="D251" s="80">
        <v>2019</v>
      </c>
      <c r="E251" s="80" t="s">
        <v>28</v>
      </c>
      <c r="F251" s="85">
        <v>460</v>
      </c>
      <c r="G251" s="86">
        <v>15</v>
      </c>
      <c r="H251" s="87">
        <v>228.58745999999999</v>
      </c>
      <c r="I251" s="66">
        <f t="shared" si="3"/>
        <v>496.92926086956516</v>
      </c>
      <c r="M251" s="57"/>
      <c r="N251" s="57"/>
      <c r="O251" s="57"/>
      <c r="P251" s="57"/>
      <c r="Q251" s="57"/>
      <c r="R251" s="57"/>
      <c r="S251" s="57"/>
      <c r="T251" s="57"/>
      <c r="U251" s="57"/>
      <c r="V251" s="57"/>
    </row>
    <row r="252" spans="1:22" s="58" customFormat="1" ht="15.75" customHeight="1" x14ac:dyDescent="0.25">
      <c r="A252" s="56"/>
      <c r="B252" s="78"/>
      <c r="C252" s="84" t="s">
        <v>592</v>
      </c>
      <c r="D252" s="80">
        <v>2019</v>
      </c>
      <c r="E252" s="80" t="s">
        <v>28</v>
      </c>
      <c r="F252" s="85">
        <v>83</v>
      </c>
      <c r="G252" s="86">
        <v>7</v>
      </c>
      <c r="H252" s="87">
        <v>32.987259999999999</v>
      </c>
      <c r="I252" s="66">
        <f t="shared" si="3"/>
        <v>397.43686746987947</v>
      </c>
      <c r="M252" s="57"/>
      <c r="N252" s="57"/>
      <c r="O252" s="57"/>
      <c r="P252" s="57"/>
      <c r="Q252" s="57"/>
      <c r="R252" s="57"/>
      <c r="S252" s="57"/>
      <c r="T252" s="57"/>
      <c r="U252" s="57"/>
      <c r="V252" s="57"/>
    </row>
    <row r="253" spans="1:22" s="58" customFormat="1" ht="15.75" customHeight="1" x14ac:dyDescent="0.25">
      <c r="A253" s="56"/>
      <c r="B253" s="78"/>
      <c r="C253" s="84" t="s">
        <v>593</v>
      </c>
      <c r="D253" s="80">
        <v>2019</v>
      </c>
      <c r="E253" s="80" t="s">
        <v>28</v>
      </c>
      <c r="F253" s="85">
        <v>77</v>
      </c>
      <c r="G253" s="86">
        <v>12</v>
      </c>
      <c r="H253" s="87">
        <v>30.182320000000001</v>
      </c>
      <c r="I253" s="66">
        <f t="shared" si="3"/>
        <v>391.97818181818184</v>
      </c>
      <c r="M253" s="57"/>
      <c r="N253" s="57"/>
      <c r="O253" s="57"/>
      <c r="P253" s="57"/>
      <c r="Q253" s="57"/>
      <c r="R253" s="57"/>
      <c r="S253" s="57"/>
      <c r="T253" s="57"/>
      <c r="U253" s="57"/>
      <c r="V253" s="57"/>
    </row>
    <row r="254" spans="1:22" s="58" customFormat="1" ht="15.75" customHeight="1" x14ac:dyDescent="0.25">
      <c r="A254" s="56"/>
      <c r="B254" s="78"/>
      <c r="C254" s="84" t="s">
        <v>594</v>
      </c>
      <c r="D254" s="80">
        <v>2019</v>
      </c>
      <c r="E254" s="80" t="s">
        <v>28</v>
      </c>
      <c r="F254" s="85">
        <v>38</v>
      </c>
      <c r="G254" s="86">
        <v>10</v>
      </c>
      <c r="H254" s="87">
        <v>21.095890000000001</v>
      </c>
      <c r="I254" s="66">
        <f t="shared" si="3"/>
        <v>555.15500000000009</v>
      </c>
      <c r="M254" s="57"/>
      <c r="N254" s="57"/>
      <c r="O254" s="57"/>
      <c r="P254" s="57"/>
      <c r="Q254" s="57"/>
      <c r="R254" s="57"/>
      <c r="S254" s="57"/>
      <c r="T254" s="57"/>
      <c r="U254" s="57"/>
      <c r="V254" s="57"/>
    </row>
    <row r="255" spans="1:22" s="58" customFormat="1" ht="15.75" customHeight="1" x14ac:dyDescent="0.25">
      <c r="A255" s="56"/>
      <c r="B255" s="78"/>
      <c r="C255" s="84" t="s">
        <v>595</v>
      </c>
      <c r="D255" s="80">
        <v>2019</v>
      </c>
      <c r="E255" s="80" t="s">
        <v>28</v>
      </c>
      <c r="F255" s="85">
        <v>115</v>
      </c>
      <c r="G255" s="86">
        <v>7</v>
      </c>
      <c r="H255" s="87">
        <v>62.700879999999998</v>
      </c>
      <c r="I255" s="66">
        <f t="shared" si="3"/>
        <v>545.22504347826089</v>
      </c>
      <c r="M255" s="57"/>
      <c r="N255" s="57"/>
      <c r="O255" s="57"/>
      <c r="P255" s="57"/>
      <c r="Q255" s="57"/>
      <c r="R255" s="57"/>
      <c r="S255" s="57"/>
      <c r="T255" s="57"/>
      <c r="U255" s="57"/>
      <c r="V255" s="57"/>
    </row>
    <row r="256" spans="1:22" s="58" customFormat="1" ht="15.75" customHeight="1" x14ac:dyDescent="0.25">
      <c r="A256" s="56"/>
      <c r="B256" s="78"/>
      <c r="C256" s="84" t="s">
        <v>596</v>
      </c>
      <c r="D256" s="80">
        <v>2019</v>
      </c>
      <c r="E256" s="80" t="s">
        <v>28</v>
      </c>
      <c r="F256" s="85">
        <v>345</v>
      </c>
      <c r="G256" s="86">
        <v>15</v>
      </c>
      <c r="H256" s="87">
        <v>133.67151999999999</v>
      </c>
      <c r="I256" s="66">
        <f t="shared" si="3"/>
        <v>387.45368115942023</v>
      </c>
      <c r="M256" s="57"/>
      <c r="N256" s="57"/>
      <c r="O256" s="57"/>
      <c r="P256" s="57"/>
      <c r="Q256" s="57"/>
      <c r="R256" s="57"/>
      <c r="S256" s="57"/>
      <c r="T256" s="57"/>
      <c r="U256" s="57"/>
      <c r="V256" s="57"/>
    </row>
    <row r="257" spans="1:22" s="58" customFormat="1" ht="15.75" customHeight="1" x14ac:dyDescent="0.25">
      <c r="A257" s="56"/>
      <c r="B257" s="78"/>
      <c r="C257" s="84" t="s">
        <v>597</v>
      </c>
      <c r="D257" s="80">
        <v>2019</v>
      </c>
      <c r="E257" s="80" t="s">
        <v>28</v>
      </c>
      <c r="F257" s="85">
        <v>115</v>
      </c>
      <c r="G257" s="86">
        <v>15</v>
      </c>
      <c r="H257" s="87">
        <v>58.682339999999996</v>
      </c>
      <c r="I257" s="66">
        <f t="shared" si="3"/>
        <v>510.28121739130427</v>
      </c>
      <c r="M257" s="57"/>
      <c r="N257" s="57"/>
      <c r="O257" s="57"/>
      <c r="P257" s="57"/>
      <c r="Q257" s="57"/>
      <c r="R257" s="57"/>
      <c r="S257" s="57"/>
      <c r="T257" s="57"/>
      <c r="U257" s="57"/>
      <c r="V257" s="57"/>
    </row>
    <row r="258" spans="1:22" s="58" customFormat="1" ht="15.75" customHeight="1" x14ac:dyDescent="0.25">
      <c r="A258" s="56"/>
      <c r="B258" s="78"/>
      <c r="C258" s="84" t="s">
        <v>598</v>
      </c>
      <c r="D258" s="80">
        <v>2019</v>
      </c>
      <c r="E258" s="80" t="s">
        <v>28</v>
      </c>
      <c r="F258" s="85">
        <v>48</v>
      </c>
      <c r="G258" s="86">
        <v>15</v>
      </c>
      <c r="H258" s="87">
        <v>24.46433</v>
      </c>
      <c r="I258" s="66">
        <f t="shared" si="3"/>
        <v>509.67354166666667</v>
      </c>
      <c r="M258" s="57"/>
      <c r="N258" s="57"/>
      <c r="O258" s="57"/>
      <c r="P258" s="57"/>
      <c r="Q258" s="57"/>
      <c r="R258" s="57"/>
      <c r="S258" s="57"/>
      <c r="T258" s="57"/>
      <c r="U258" s="57"/>
      <c r="V258" s="57"/>
    </row>
    <row r="259" spans="1:22" s="58" customFormat="1" ht="15.75" customHeight="1" x14ac:dyDescent="0.25">
      <c r="A259" s="56"/>
      <c r="B259" s="78"/>
      <c r="C259" s="84" t="s">
        <v>599</v>
      </c>
      <c r="D259" s="80">
        <v>2019</v>
      </c>
      <c r="E259" s="80" t="s">
        <v>28</v>
      </c>
      <c r="F259" s="85">
        <v>335</v>
      </c>
      <c r="G259" s="86">
        <v>10</v>
      </c>
      <c r="H259" s="87">
        <v>97.489176149258114</v>
      </c>
      <c r="I259" s="66">
        <f t="shared" si="3"/>
        <v>291.01246611718841</v>
      </c>
      <c r="M259" s="57"/>
      <c r="N259" s="57"/>
      <c r="O259" s="57"/>
      <c r="P259" s="57"/>
      <c r="Q259" s="57"/>
      <c r="R259" s="57"/>
      <c r="S259" s="57"/>
      <c r="T259" s="57"/>
      <c r="U259" s="57"/>
      <c r="V259" s="57"/>
    </row>
    <row r="260" spans="1:22" s="58" customFormat="1" ht="15.75" customHeight="1" x14ac:dyDescent="0.25">
      <c r="A260" s="56"/>
      <c r="B260" s="78"/>
      <c r="C260" s="84" t="s">
        <v>600</v>
      </c>
      <c r="D260" s="80">
        <v>2019</v>
      </c>
      <c r="E260" s="80" t="s">
        <v>28</v>
      </c>
      <c r="F260" s="85">
        <v>62</v>
      </c>
      <c r="G260" s="86">
        <v>7</v>
      </c>
      <c r="H260" s="87">
        <v>22.781200000000002</v>
      </c>
      <c r="I260" s="66">
        <f t="shared" si="3"/>
        <v>367.43870967741935</v>
      </c>
      <c r="M260" s="57"/>
      <c r="N260" s="57"/>
      <c r="O260" s="57"/>
      <c r="P260" s="57"/>
      <c r="Q260" s="57"/>
      <c r="R260" s="57"/>
      <c r="S260" s="57"/>
      <c r="T260" s="57"/>
      <c r="U260" s="57"/>
      <c r="V260" s="57"/>
    </row>
    <row r="261" spans="1:22" s="58" customFormat="1" ht="15.75" customHeight="1" x14ac:dyDescent="0.25">
      <c r="A261" s="56"/>
      <c r="B261" s="78"/>
      <c r="C261" s="84" t="s">
        <v>601</v>
      </c>
      <c r="D261" s="80">
        <v>2019</v>
      </c>
      <c r="E261" s="80" t="s">
        <v>169</v>
      </c>
      <c r="F261" s="85">
        <v>76</v>
      </c>
      <c r="G261" s="86">
        <v>5</v>
      </c>
      <c r="H261" s="87">
        <v>124.26669</v>
      </c>
      <c r="I261" s="66">
        <f t="shared" si="3"/>
        <v>1635.0880263157894</v>
      </c>
      <c r="M261" s="57"/>
      <c r="N261" s="57"/>
      <c r="O261" s="57"/>
      <c r="P261" s="57"/>
      <c r="Q261" s="57"/>
      <c r="R261" s="57"/>
      <c r="S261" s="57"/>
      <c r="T261" s="57"/>
      <c r="U261" s="57"/>
      <c r="V261" s="57"/>
    </row>
    <row r="262" spans="1:22" s="58" customFormat="1" ht="15.75" customHeight="1" x14ac:dyDescent="0.25">
      <c r="A262" s="56"/>
      <c r="B262" s="78"/>
      <c r="C262" s="84" t="s">
        <v>602</v>
      </c>
      <c r="D262" s="80">
        <v>2019</v>
      </c>
      <c r="E262" s="80" t="s">
        <v>28</v>
      </c>
      <c r="F262" s="85">
        <v>145</v>
      </c>
      <c r="G262" s="86">
        <v>7</v>
      </c>
      <c r="H262" s="87">
        <v>53.345379999999999</v>
      </c>
      <c r="I262" s="66">
        <f t="shared" si="3"/>
        <v>367.89917241379311</v>
      </c>
      <c r="M262" s="57"/>
      <c r="N262" s="57"/>
      <c r="O262" s="57"/>
      <c r="P262" s="57"/>
      <c r="Q262" s="57"/>
      <c r="R262" s="57"/>
      <c r="S262" s="57"/>
      <c r="T262" s="57"/>
      <c r="U262" s="57"/>
      <c r="V262" s="57"/>
    </row>
    <row r="263" spans="1:22" s="58" customFormat="1" ht="15.75" customHeight="1" x14ac:dyDescent="0.25">
      <c r="A263" s="56"/>
      <c r="B263" s="78"/>
      <c r="C263" s="84" t="s">
        <v>603</v>
      </c>
      <c r="D263" s="80">
        <v>2019</v>
      </c>
      <c r="E263" s="80" t="s">
        <v>169</v>
      </c>
      <c r="F263" s="85">
        <v>38</v>
      </c>
      <c r="G263" s="86">
        <v>5</v>
      </c>
      <c r="H263" s="87">
        <v>35.05686</v>
      </c>
      <c r="I263" s="66">
        <f t="shared" si="3"/>
        <v>922.54894736842107</v>
      </c>
      <c r="M263" s="57"/>
      <c r="N263" s="57"/>
      <c r="O263" s="57"/>
      <c r="P263" s="57"/>
      <c r="Q263" s="57"/>
      <c r="R263" s="57"/>
      <c r="S263" s="57"/>
      <c r="T263" s="57"/>
      <c r="U263" s="57"/>
      <c r="V263" s="57"/>
    </row>
    <row r="264" spans="1:22" s="58" customFormat="1" ht="15.75" customHeight="1" x14ac:dyDescent="0.25">
      <c r="A264" s="56"/>
      <c r="B264" s="78"/>
      <c r="C264" s="84" t="s">
        <v>604</v>
      </c>
      <c r="D264" s="80">
        <v>2019</v>
      </c>
      <c r="E264" s="80" t="s">
        <v>28</v>
      </c>
      <c r="F264" s="85">
        <v>50</v>
      </c>
      <c r="G264" s="86">
        <v>15</v>
      </c>
      <c r="H264" s="87">
        <v>25.529109999999999</v>
      </c>
      <c r="I264" s="66">
        <f t="shared" si="3"/>
        <v>510.5822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</row>
    <row r="265" spans="1:22" s="58" customFormat="1" ht="15.75" customHeight="1" x14ac:dyDescent="0.25">
      <c r="A265" s="56"/>
      <c r="B265" s="78"/>
      <c r="C265" s="84" t="s">
        <v>605</v>
      </c>
      <c r="D265" s="80">
        <v>2019</v>
      </c>
      <c r="E265" s="80" t="s">
        <v>28</v>
      </c>
      <c r="F265" s="85">
        <v>335</v>
      </c>
      <c r="G265" s="86">
        <v>15</v>
      </c>
      <c r="H265" s="87">
        <v>48.250550000000004</v>
      </c>
      <c r="I265" s="66">
        <f t="shared" si="3"/>
        <v>144.03149253731345</v>
      </c>
      <c r="M265" s="57"/>
      <c r="N265" s="57"/>
      <c r="O265" s="57"/>
      <c r="P265" s="57"/>
      <c r="Q265" s="57"/>
      <c r="R265" s="57"/>
      <c r="S265" s="57"/>
      <c r="T265" s="57"/>
      <c r="U265" s="57"/>
      <c r="V265" s="57"/>
    </row>
    <row r="266" spans="1:22" s="58" customFormat="1" ht="15.75" customHeight="1" x14ac:dyDescent="0.25">
      <c r="A266" s="56"/>
      <c r="B266" s="78"/>
      <c r="C266" s="84" t="s">
        <v>606</v>
      </c>
      <c r="D266" s="80">
        <v>2019</v>
      </c>
      <c r="E266" s="80" t="s">
        <v>169</v>
      </c>
      <c r="F266" s="85">
        <v>190</v>
      </c>
      <c r="G266" s="86">
        <v>7</v>
      </c>
      <c r="H266" s="87">
        <v>41.929360000000003</v>
      </c>
      <c r="I266" s="66">
        <f t="shared" si="3"/>
        <v>220.68084210526317</v>
      </c>
      <c r="M266" s="57"/>
      <c r="N266" s="57"/>
      <c r="O266" s="57"/>
      <c r="P266" s="57"/>
      <c r="Q266" s="57"/>
      <c r="R266" s="57"/>
      <c r="S266" s="57"/>
      <c r="T266" s="57"/>
      <c r="U266" s="57"/>
      <c r="V266" s="57"/>
    </row>
    <row r="267" spans="1:22" s="58" customFormat="1" ht="15.75" customHeight="1" x14ac:dyDescent="0.25">
      <c r="A267" s="56"/>
      <c r="B267" s="78"/>
      <c r="C267" s="84" t="s">
        <v>607</v>
      </c>
      <c r="D267" s="80">
        <v>2019</v>
      </c>
      <c r="E267" s="80" t="s">
        <v>169</v>
      </c>
      <c r="F267" s="85">
        <v>550</v>
      </c>
      <c r="G267" s="86">
        <v>7</v>
      </c>
      <c r="H267" s="87">
        <v>258.11476999999996</v>
      </c>
      <c r="I267" s="66">
        <f t="shared" si="3"/>
        <v>469.29958181818176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</row>
    <row r="268" spans="1:22" s="58" customFormat="1" ht="15.75" customHeight="1" x14ac:dyDescent="0.25">
      <c r="A268" s="56"/>
      <c r="B268" s="78"/>
      <c r="C268" s="84" t="s">
        <v>608</v>
      </c>
      <c r="D268" s="80">
        <v>2019</v>
      </c>
      <c r="E268" s="80" t="s">
        <v>28</v>
      </c>
      <c r="F268" s="85">
        <v>38</v>
      </c>
      <c r="G268" s="86">
        <v>15</v>
      </c>
      <c r="H268" s="87">
        <v>15.42413</v>
      </c>
      <c r="I268" s="66">
        <f t="shared" si="3"/>
        <v>405.89815789473681</v>
      </c>
      <c r="M268" s="57"/>
      <c r="N268" s="57"/>
      <c r="O268" s="57"/>
      <c r="P268" s="57"/>
      <c r="Q268" s="57"/>
      <c r="R268" s="57"/>
      <c r="S268" s="57"/>
      <c r="T268" s="57"/>
      <c r="U268" s="57"/>
      <c r="V268" s="57"/>
    </row>
    <row r="269" spans="1:22" s="58" customFormat="1" ht="15.75" customHeight="1" x14ac:dyDescent="0.25">
      <c r="A269" s="56"/>
      <c r="B269" s="78"/>
      <c r="C269" s="84" t="s">
        <v>609</v>
      </c>
      <c r="D269" s="80">
        <v>2019</v>
      </c>
      <c r="E269" s="80" t="s">
        <v>28</v>
      </c>
      <c r="F269" s="85">
        <v>38</v>
      </c>
      <c r="G269" s="86">
        <v>7</v>
      </c>
      <c r="H269" s="87">
        <v>15.902329999999999</v>
      </c>
      <c r="I269" s="66">
        <f t="shared" si="3"/>
        <v>418.48236842105263</v>
      </c>
      <c r="M269" s="57"/>
      <c r="N269" s="57"/>
      <c r="O269" s="57"/>
      <c r="P269" s="57"/>
      <c r="Q269" s="57"/>
      <c r="R269" s="57"/>
      <c r="S269" s="57"/>
      <c r="T269" s="57"/>
      <c r="U269" s="57"/>
      <c r="V269" s="57"/>
    </row>
    <row r="270" spans="1:22" s="58" customFormat="1" ht="15.75" customHeight="1" x14ac:dyDescent="0.25">
      <c r="A270" s="56"/>
      <c r="B270" s="78"/>
      <c r="C270" s="84" t="s">
        <v>610</v>
      </c>
      <c r="D270" s="80">
        <v>2019</v>
      </c>
      <c r="E270" s="80" t="s">
        <v>169</v>
      </c>
      <c r="F270" s="85">
        <v>30</v>
      </c>
      <c r="G270" s="86">
        <v>7</v>
      </c>
      <c r="H270" s="87">
        <v>19.163240000000002</v>
      </c>
      <c r="I270" s="66">
        <f t="shared" si="3"/>
        <v>638.77466666666669</v>
      </c>
      <c r="M270" s="57"/>
      <c r="N270" s="57"/>
      <c r="O270" s="57"/>
      <c r="P270" s="57"/>
      <c r="Q270" s="57"/>
      <c r="R270" s="57"/>
      <c r="S270" s="57"/>
      <c r="T270" s="57"/>
      <c r="U270" s="57"/>
      <c r="V270" s="57"/>
    </row>
    <row r="271" spans="1:22" s="58" customFormat="1" ht="15.75" customHeight="1" x14ac:dyDescent="0.25">
      <c r="A271" s="56"/>
      <c r="B271" s="78"/>
      <c r="C271" s="84" t="s">
        <v>611</v>
      </c>
      <c r="D271" s="80">
        <v>2019</v>
      </c>
      <c r="E271" s="80" t="s">
        <v>169</v>
      </c>
      <c r="F271" s="85">
        <v>100</v>
      </c>
      <c r="G271" s="86">
        <v>7</v>
      </c>
      <c r="H271" s="87">
        <v>44.132489999999997</v>
      </c>
      <c r="I271" s="66">
        <f t="shared" si="3"/>
        <v>441.32489999999996</v>
      </c>
      <c r="M271" s="57"/>
      <c r="N271" s="57"/>
      <c r="O271" s="57"/>
      <c r="P271" s="57"/>
      <c r="Q271" s="57"/>
      <c r="R271" s="57"/>
      <c r="S271" s="57"/>
      <c r="T271" s="57"/>
      <c r="U271" s="57"/>
      <c r="V271" s="57"/>
    </row>
    <row r="272" spans="1:22" s="58" customFormat="1" ht="15.75" customHeight="1" x14ac:dyDescent="0.25">
      <c r="A272" s="56"/>
      <c r="B272" s="78"/>
      <c r="C272" s="84" t="s">
        <v>612</v>
      </c>
      <c r="D272" s="80">
        <v>2019</v>
      </c>
      <c r="E272" s="80" t="s">
        <v>169</v>
      </c>
      <c r="F272" s="85">
        <v>115</v>
      </c>
      <c r="G272" s="86">
        <v>5</v>
      </c>
      <c r="H272" s="87">
        <v>48.966239999999999</v>
      </c>
      <c r="I272" s="66">
        <f t="shared" si="3"/>
        <v>425.79339130434784</v>
      </c>
      <c r="M272" s="57"/>
      <c r="N272" s="57"/>
      <c r="O272" s="57"/>
      <c r="P272" s="57"/>
      <c r="Q272" s="57"/>
      <c r="R272" s="57"/>
      <c r="S272" s="57"/>
      <c r="T272" s="57"/>
      <c r="U272" s="57"/>
      <c r="V272" s="57"/>
    </row>
    <row r="273" spans="1:22" s="58" customFormat="1" ht="15.75" customHeight="1" x14ac:dyDescent="0.25">
      <c r="A273" s="56"/>
      <c r="B273" s="78"/>
      <c r="C273" s="84" t="s">
        <v>613</v>
      </c>
      <c r="D273" s="80">
        <v>2019</v>
      </c>
      <c r="E273" s="80" t="s">
        <v>28</v>
      </c>
      <c r="F273" s="85">
        <v>507</v>
      </c>
      <c r="G273" s="86">
        <v>15</v>
      </c>
      <c r="H273" s="87">
        <v>170.30944</v>
      </c>
      <c r="I273" s="66">
        <f t="shared" si="3"/>
        <v>335.91605522682443</v>
      </c>
      <c r="M273" s="57"/>
      <c r="N273" s="57"/>
      <c r="O273" s="57"/>
      <c r="P273" s="57"/>
      <c r="Q273" s="57"/>
      <c r="R273" s="57"/>
      <c r="S273" s="57"/>
      <c r="T273" s="57"/>
      <c r="U273" s="57"/>
      <c r="V273" s="57"/>
    </row>
    <row r="274" spans="1:22" s="58" customFormat="1" ht="15.75" customHeight="1" x14ac:dyDescent="0.25">
      <c r="A274" s="56"/>
      <c r="B274" s="78"/>
      <c r="C274" s="84" t="s">
        <v>614</v>
      </c>
      <c r="D274" s="80">
        <v>2019</v>
      </c>
      <c r="E274" s="80" t="s">
        <v>28</v>
      </c>
      <c r="F274" s="85">
        <v>190</v>
      </c>
      <c r="G274" s="86">
        <v>15</v>
      </c>
      <c r="H274" s="87">
        <v>40.9617</v>
      </c>
      <c r="I274" s="66">
        <f t="shared" si="3"/>
        <v>215.58789473684212</v>
      </c>
      <c r="M274" s="57"/>
      <c r="N274" s="57"/>
      <c r="O274" s="57"/>
      <c r="P274" s="57"/>
      <c r="Q274" s="57"/>
      <c r="R274" s="57"/>
      <c r="S274" s="57"/>
      <c r="T274" s="57"/>
      <c r="U274" s="57"/>
      <c r="V274" s="57"/>
    </row>
    <row r="275" spans="1:22" s="58" customFormat="1" ht="15.75" customHeight="1" x14ac:dyDescent="0.25">
      <c r="A275" s="56"/>
      <c r="B275" s="78"/>
      <c r="C275" s="84" t="s">
        <v>615</v>
      </c>
      <c r="D275" s="80">
        <v>2019</v>
      </c>
      <c r="E275" s="80" t="s">
        <v>169</v>
      </c>
      <c r="F275" s="85">
        <v>23</v>
      </c>
      <c r="G275" s="86">
        <v>7</v>
      </c>
      <c r="H275" s="87">
        <v>7.4999599999999997</v>
      </c>
      <c r="I275" s="66">
        <f t="shared" si="3"/>
        <v>326.08521739130435</v>
      </c>
      <c r="M275" s="57"/>
      <c r="N275" s="57"/>
      <c r="O275" s="57"/>
      <c r="P275" s="57"/>
      <c r="Q275" s="57"/>
      <c r="R275" s="57"/>
      <c r="S275" s="57"/>
      <c r="T275" s="57"/>
      <c r="U275" s="57"/>
      <c r="V275" s="57"/>
    </row>
    <row r="276" spans="1:22" s="58" customFormat="1" ht="15.75" customHeight="1" x14ac:dyDescent="0.25">
      <c r="A276" s="56"/>
      <c r="B276" s="78"/>
      <c r="C276" s="84" t="s">
        <v>616</v>
      </c>
      <c r="D276" s="80">
        <v>2019</v>
      </c>
      <c r="E276" s="80" t="s">
        <v>169</v>
      </c>
      <c r="F276" s="85">
        <v>38</v>
      </c>
      <c r="G276" s="86">
        <v>7</v>
      </c>
      <c r="H276" s="87">
        <v>8.5114199999999993</v>
      </c>
      <c r="I276" s="66">
        <f t="shared" si="3"/>
        <v>223.98473684210524</v>
      </c>
      <c r="M276" s="57"/>
      <c r="N276" s="57"/>
      <c r="O276" s="57"/>
      <c r="P276" s="57"/>
      <c r="Q276" s="57"/>
      <c r="R276" s="57"/>
      <c r="S276" s="57"/>
      <c r="T276" s="57"/>
      <c r="U276" s="57"/>
      <c r="V276" s="57"/>
    </row>
    <row r="277" spans="1:22" s="58" customFormat="1" ht="15.75" customHeight="1" x14ac:dyDescent="0.25">
      <c r="A277" s="56"/>
      <c r="B277" s="78"/>
      <c r="C277" s="84" t="s">
        <v>809</v>
      </c>
      <c r="D277" s="80">
        <v>2019</v>
      </c>
      <c r="E277" s="80" t="s">
        <v>198</v>
      </c>
      <c r="F277" s="85">
        <v>20</v>
      </c>
      <c r="G277" s="86">
        <v>230</v>
      </c>
      <c r="H277" s="87">
        <v>284.43813</v>
      </c>
      <c r="I277" s="66">
        <f t="shared" si="3"/>
        <v>14221.906499999999</v>
      </c>
      <c r="M277" s="57"/>
      <c r="N277" s="57"/>
      <c r="O277" s="57"/>
      <c r="P277" s="57"/>
      <c r="Q277" s="57"/>
      <c r="R277" s="57"/>
      <c r="S277" s="57"/>
      <c r="T277" s="57"/>
      <c r="U277" s="57"/>
      <c r="V277" s="57"/>
    </row>
    <row r="278" spans="1:22" s="58" customFormat="1" ht="47.25" customHeight="1" x14ac:dyDescent="0.25">
      <c r="A278" s="56"/>
      <c r="B278" s="78"/>
      <c r="C278" s="84" t="s">
        <v>810</v>
      </c>
      <c r="D278" s="80">
        <v>2019</v>
      </c>
      <c r="E278" s="80" t="s">
        <v>28</v>
      </c>
      <c r="F278" s="85">
        <v>365</v>
      </c>
      <c r="G278" s="86">
        <v>350</v>
      </c>
      <c r="H278" s="87">
        <v>205.07836</v>
      </c>
      <c r="I278" s="66">
        <f t="shared" si="3"/>
        <v>561.8585205479452</v>
      </c>
      <c r="M278" s="57"/>
      <c r="N278" s="57"/>
      <c r="O278" s="57"/>
      <c r="P278" s="57"/>
      <c r="Q278" s="57"/>
      <c r="R278" s="57"/>
      <c r="S278" s="57"/>
      <c r="T278" s="57"/>
      <c r="U278" s="57"/>
      <c r="V278" s="57"/>
    </row>
    <row r="279" spans="1:22" s="58" customFormat="1" ht="15.75" customHeight="1" x14ac:dyDescent="0.25">
      <c r="A279" s="56"/>
      <c r="B279" s="78"/>
      <c r="C279" s="84" t="s">
        <v>811</v>
      </c>
      <c r="D279" s="80">
        <v>2019</v>
      </c>
      <c r="E279" s="80" t="s">
        <v>202</v>
      </c>
      <c r="F279" s="85">
        <v>470</v>
      </c>
      <c r="G279" s="86">
        <v>147</v>
      </c>
      <c r="H279" s="87">
        <v>294.09527000000003</v>
      </c>
      <c r="I279" s="66">
        <f t="shared" si="3"/>
        <v>625.73461702127668</v>
      </c>
      <c r="M279" s="57"/>
      <c r="N279" s="57"/>
      <c r="O279" s="57"/>
      <c r="P279" s="57"/>
      <c r="Q279" s="57"/>
      <c r="R279" s="57"/>
      <c r="S279" s="57"/>
      <c r="T279" s="57"/>
      <c r="U279" s="57"/>
      <c r="V279" s="57"/>
    </row>
    <row r="280" spans="1:22" s="58" customFormat="1" ht="15.75" customHeight="1" x14ac:dyDescent="0.25">
      <c r="A280" s="56"/>
      <c r="B280" s="78"/>
      <c r="C280" s="84" t="s">
        <v>812</v>
      </c>
      <c r="D280" s="80">
        <v>2019</v>
      </c>
      <c r="E280" s="80" t="s">
        <v>28</v>
      </c>
      <c r="F280" s="85">
        <v>30</v>
      </c>
      <c r="G280" s="86">
        <v>15</v>
      </c>
      <c r="H280" s="87">
        <v>37.332470000000001</v>
      </c>
      <c r="I280" s="66">
        <f t="shared" si="3"/>
        <v>1244.4156666666665</v>
      </c>
      <c r="M280" s="57"/>
      <c r="N280" s="57"/>
      <c r="O280" s="57"/>
      <c r="P280" s="57"/>
      <c r="Q280" s="57"/>
      <c r="R280" s="57"/>
      <c r="S280" s="57"/>
      <c r="T280" s="57"/>
      <c r="U280" s="57"/>
      <c r="V280" s="57"/>
    </row>
    <row r="281" spans="1:22" s="58" customFormat="1" ht="15.75" customHeight="1" x14ac:dyDescent="0.25">
      <c r="A281" s="56"/>
      <c r="B281" s="78"/>
      <c r="C281" s="84" t="s">
        <v>813</v>
      </c>
      <c r="D281" s="80">
        <v>2019</v>
      </c>
      <c r="E281" s="80" t="s">
        <v>28</v>
      </c>
      <c r="F281" s="85">
        <v>10</v>
      </c>
      <c r="G281" s="86">
        <v>55</v>
      </c>
      <c r="H281" s="87">
        <v>15.231679120466266</v>
      </c>
      <c r="I281" s="66">
        <f t="shared" si="3"/>
        <v>1523.1679120466265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</row>
    <row r="282" spans="1:22" s="58" customFormat="1" ht="15.75" customHeight="1" x14ac:dyDescent="0.25">
      <c r="A282" s="56"/>
      <c r="B282" s="78"/>
      <c r="C282" s="84" t="s">
        <v>814</v>
      </c>
      <c r="D282" s="80">
        <v>2019</v>
      </c>
      <c r="E282" s="80" t="s">
        <v>28</v>
      </c>
      <c r="F282" s="85">
        <v>40</v>
      </c>
      <c r="G282" s="86">
        <v>5</v>
      </c>
      <c r="H282" s="87">
        <v>59.877240091996676</v>
      </c>
      <c r="I282" s="66">
        <f t="shared" si="3"/>
        <v>1496.9310022999168</v>
      </c>
      <c r="M282" s="57"/>
      <c r="N282" s="57"/>
      <c r="O282" s="57"/>
      <c r="P282" s="57"/>
      <c r="Q282" s="57"/>
      <c r="R282" s="57"/>
      <c r="S282" s="57"/>
      <c r="T282" s="57"/>
      <c r="U282" s="57"/>
      <c r="V282" s="57"/>
    </row>
    <row r="283" spans="1:22" s="58" customFormat="1" ht="15.75" customHeight="1" x14ac:dyDescent="0.25">
      <c r="A283" s="56"/>
      <c r="B283" s="78"/>
      <c r="C283" s="84" t="s">
        <v>815</v>
      </c>
      <c r="D283" s="80">
        <v>2019</v>
      </c>
      <c r="E283" s="80" t="s">
        <v>28</v>
      </c>
      <c r="F283" s="85">
        <v>100</v>
      </c>
      <c r="G283" s="86">
        <v>148</v>
      </c>
      <c r="H283" s="87">
        <v>31.484111338165565</v>
      </c>
      <c r="I283" s="66">
        <f t="shared" si="3"/>
        <v>314.84111338165565</v>
      </c>
      <c r="M283" s="57"/>
      <c r="N283" s="57"/>
      <c r="O283" s="57"/>
      <c r="P283" s="57"/>
      <c r="Q283" s="57"/>
      <c r="R283" s="57"/>
      <c r="S283" s="57"/>
      <c r="T283" s="57"/>
      <c r="U283" s="57"/>
      <c r="V283" s="57"/>
    </row>
    <row r="284" spans="1:22" s="58" customFormat="1" ht="15.75" customHeight="1" x14ac:dyDescent="0.25">
      <c r="A284" s="56"/>
      <c r="B284" s="78"/>
      <c r="C284" s="84" t="s">
        <v>816</v>
      </c>
      <c r="D284" s="80">
        <v>2019</v>
      </c>
      <c r="E284" s="80" t="s">
        <v>28</v>
      </c>
      <c r="F284" s="85">
        <v>20</v>
      </c>
      <c r="G284" s="86">
        <v>15</v>
      </c>
      <c r="H284" s="87">
        <v>49.865932328208608</v>
      </c>
      <c r="I284" s="66">
        <f t="shared" si="3"/>
        <v>2493.29661641043</v>
      </c>
      <c r="M284" s="57"/>
      <c r="N284" s="57"/>
      <c r="O284" s="57"/>
      <c r="P284" s="57"/>
      <c r="Q284" s="57"/>
      <c r="R284" s="57"/>
      <c r="S284" s="57"/>
      <c r="T284" s="57"/>
      <c r="U284" s="57"/>
      <c r="V284" s="57"/>
    </row>
    <row r="285" spans="1:22" s="58" customFormat="1" ht="15.75" customHeight="1" x14ac:dyDescent="0.25">
      <c r="A285" s="56"/>
      <c r="B285" s="78"/>
      <c r="C285" s="84" t="s">
        <v>817</v>
      </c>
      <c r="D285" s="80">
        <v>2019</v>
      </c>
      <c r="E285" s="80" t="s">
        <v>28</v>
      </c>
      <c r="F285" s="85">
        <v>10</v>
      </c>
      <c r="G285" s="86">
        <v>25</v>
      </c>
      <c r="H285" s="87">
        <v>49.779792256620553</v>
      </c>
      <c r="I285" s="66">
        <f t="shared" si="3"/>
        <v>4977.9792256620558</v>
      </c>
      <c r="M285" s="57"/>
      <c r="N285" s="57"/>
      <c r="O285" s="57"/>
      <c r="P285" s="57"/>
      <c r="Q285" s="57"/>
      <c r="R285" s="57"/>
      <c r="S285" s="57"/>
      <c r="T285" s="57"/>
      <c r="U285" s="57"/>
      <c r="V285" s="57"/>
    </row>
    <row r="286" spans="1:22" s="58" customFormat="1" ht="15.75" customHeight="1" x14ac:dyDescent="0.25">
      <c r="A286" s="56"/>
      <c r="B286" s="78"/>
      <c r="C286" s="84" t="s">
        <v>578</v>
      </c>
      <c r="D286" s="80">
        <v>2019</v>
      </c>
      <c r="E286" s="80" t="s">
        <v>28</v>
      </c>
      <c r="F286" s="85">
        <v>30</v>
      </c>
      <c r="G286" s="86">
        <v>25</v>
      </c>
      <c r="H286" s="87">
        <v>53.308392134666832</v>
      </c>
      <c r="I286" s="66">
        <f t="shared" si="3"/>
        <v>1776.9464044888944</v>
      </c>
      <c r="M286" s="57"/>
      <c r="N286" s="57"/>
      <c r="O286" s="57"/>
      <c r="P286" s="57"/>
      <c r="Q286" s="57"/>
      <c r="R286" s="57"/>
      <c r="S286" s="57"/>
      <c r="T286" s="57"/>
      <c r="U286" s="57"/>
      <c r="V286" s="57"/>
    </row>
    <row r="287" spans="1:22" s="58" customFormat="1" ht="15.75" customHeight="1" x14ac:dyDescent="0.25">
      <c r="A287" s="56"/>
      <c r="B287" s="78"/>
      <c r="C287" s="84" t="s">
        <v>818</v>
      </c>
      <c r="D287" s="80">
        <v>2019</v>
      </c>
      <c r="E287" s="80" t="s">
        <v>28</v>
      </c>
      <c r="F287" s="85">
        <v>15</v>
      </c>
      <c r="G287" s="86">
        <v>150</v>
      </c>
      <c r="H287" s="87">
        <v>26.917760711456175</v>
      </c>
      <c r="I287" s="66">
        <f t="shared" si="3"/>
        <v>1794.5173807637452</v>
      </c>
      <c r="M287" s="57"/>
      <c r="N287" s="57"/>
      <c r="O287" s="57"/>
      <c r="P287" s="57"/>
      <c r="Q287" s="57"/>
      <c r="R287" s="57"/>
      <c r="S287" s="57"/>
      <c r="T287" s="57"/>
      <c r="U287" s="57"/>
      <c r="V287" s="57"/>
    </row>
    <row r="288" spans="1:22" s="58" customFormat="1" ht="31.5" customHeight="1" x14ac:dyDescent="0.25">
      <c r="A288" s="56"/>
      <c r="B288" s="78"/>
      <c r="C288" s="84" t="s">
        <v>617</v>
      </c>
      <c r="D288" s="80">
        <v>2020</v>
      </c>
      <c r="E288" s="80" t="s">
        <v>28</v>
      </c>
      <c r="F288" s="85">
        <v>144</v>
      </c>
      <c r="G288" s="86">
        <v>15</v>
      </c>
      <c r="H288" s="87">
        <v>110.80452000000001</v>
      </c>
      <c r="I288" s="66">
        <f t="shared" si="3"/>
        <v>769.47583333333341</v>
      </c>
      <c r="M288" s="57"/>
      <c r="N288" s="57"/>
      <c r="O288" s="57"/>
      <c r="P288" s="57"/>
      <c r="Q288" s="57"/>
      <c r="R288" s="57"/>
      <c r="S288" s="57"/>
      <c r="T288" s="57"/>
      <c r="U288" s="57"/>
      <c r="V288" s="57"/>
    </row>
    <row r="289" spans="1:22" s="58" customFormat="1" ht="47.25" customHeight="1" x14ac:dyDescent="0.25">
      <c r="A289" s="56"/>
      <c r="B289" s="78"/>
      <c r="C289" s="84" t="s">
        <v>618</v>
      </c>
      <c r="D289" s="80">
        <v>2020</v>
      </c>
      <c r="E289" s="80" t="s">
        <v>28</v>
      </c>
      <c r="F289" s="85">
        <v>178</v>
      </c>
      <c r="G289" s="86">
        <v>15</v>
      </c>
      <c r="H289" s="87">
        <v>117.55193999999995</v>
      </c>
      <c r="I289" s="66">
        <f t="shared" si="3"/>
        <v>660.40415730337043</v>
      </c>
      <c r="M289" s="57"/>
      <c r="N289" s="57"/>
      <c r="O289" s="57"/>
      <c r="P289" s="57"/>
      <c r="Q289" s="57"/>
      <c r="R289" s="57"/>
      <c r="S289" s="57"/>
      <c r="T289" s="57"/>
      <c r="U289" s="57"/>
      <c r="V289" s="57"/>
    </row>
    <row r="290" spans="1:22" s="58" customFormat="1" ht="47.25" customHeight="1" x14ac:dyDescent="0.25">
      <c r="A290" s="56"/>
      <c r="B290" s="78"/>
      <c r="C290" s="84" t="s">
        <v>619</v>
      </c>
      <c r="D290" s="80">
        <v>2020</v>
      </c>
      <c r="E290" s="80" t="s">
        <v>28</v>
      </c>
      <c r="F290" s="85">
        <v>10</v>
      </c>
      <c r="G290" s="86">
        <v>15</v>
      </c>
      <c r="H290" s="87">
        <v>182.17501999999999</v>
      </c>
      <c r="I290" s="66">
        <f t="shared" si="3"/>
        <v>18217.502</v>
      </c>
      <c r="M290" s="57"/>
      <c r="N290" s="57"/>
      <c r="O290" s="57"/>
      <c r="P290" s="57"/>
      <c r="Q290" s="57"/>
      <c r="R290" s="57"/>
      <c r="S290" s="57"/>
      <c r="T290" s="57"/>
      <c r="U290" s="57"/>
      <c r="V290" s="57"/>
    </row>
    <row r="291" spans="1:22" s="58" customFormat="1" ht="47.25" customHeight="1" x14ac:dyDescent="0.25">
      <c r="A291" s="56"/>
      <c r="B291" s="78"/>
      <c r="C291" s="84" t="s">
        <v>620</v>
      </c>
      <c r="D291" s="80">
        <v>2020</v>
      </c>
      <c r="E291" s="80" t="s">
        <v>28</v>
      </c>
      <c r="F291" s="85">
        <v>801</v>
      </c>
      <c r="G291" s="86">
        <v>15</v>
      </c>
      <c r="H291" s="87">
        <v>2183.84854</v>
      </c>
      <c r="I291" s="66">
        <f t="shared" si="3"/>
        <v>2726.4026716604244</v>
      </c>
      <c r="M291" s="57"/>
      <c r="N291" s="57"/>
      <c r="O291" s="57"/>
      <c r="P291" s="57"/>
      <c r="Q291" s="57"/>
      <c r="R291" s="57"/>
      <c r="S291" s="57"/>
      <c r="T291" s="57"/>
      <c r="U291" s="57"/>
      <c r="V291" s="57"/>
    </row>
    <row r="292" spans="1:22" s="58" customFormat="1" ht="31.5" customHeight="1" x14ac:dyDescent="0.25">
      <c r="A292" s="56"/>
      <c r="B292" s="78"/>
      <c r="C292" s="84" t="s">
        <v>621</v>
      </c>
      <c r="D292" s="80">
        <v>2020</v>
      </c>
      <c r="E292" s="80" t="s">
        <v>169</v>
      </c>
      <c r="F292" s="85">
        <v>330</v>
      </c>
      <c r="G292" s="86">
        <v>10</v>
      </c>
      <c r="H292" s="87">
        <v>163.59685999999999</v>
      </c>
      <c r="I292" s="66">
        <f t="shared" si="3"/>
        <v>495.74806060606056</v>
      </c>
      <c r="M292" s="57"/>
      <c r="N292" s="57"/>
      <c r="O292" s="57"/>
      <c r="P292" s="57"/>
      <c r="Q292" s="57"/>
      <c r="R292" s="57"/>
      <c r="S292" s="57"/>
      <c r="T292" s="57"/>
      <c r="U292" s="57"/>
      <c r="V292" s="57"/>
    </row>
    <row r="293" spans="1:22" s="58" customFormat="1" ht="47.25" customHeight="1" x14ac:dyDescent="0.25">
      <c r="A293" s="56"/>
      <c r="B293" s="78"/>
      <c r="C293" s="84" t="s">
        <v>622</v>
      </c>
      <c r="D293" s="80">
        <v>2020</v>
      </c>
      <c r="E293" s="80" t="s">
        <v>169</v>
      </c>
      <c r="F293" s="85">
        <v>130</v>
      </c>
      <c r="G293" s="86">
        <v>10</v>
      </c>
      <c r="H293" s="87">
        <v>57.727819999999994</v>
      </c>
      <c r="I293" s="66">
        <f t="shared" ref="I293:I356" si="4">H293/F293*1000</f>
        <v>444.06015384615381</v>
      </c>
      <c r="M293" s="57"/>
      <c r="N293" s="57"/>
      <c r="O293" s="57"/>
      <c r="P293" s="57"/>
      <c r="Q293" s="57"/>
      <c r="R293" s="57"/>
      <c r="S293" s="57"/>
      <c r="T293" s="57"/>
      <c r="U293" s="57"/>
      <c r="V293" s="57"/>
    </row>
    <row r="294" spans="1:22" s="58" customFormat="1" ht="47.25" customHeight="1" x14ac:dyDescent="0.25">
      <c r="A294" s="56"/>
      <c r="B294" s="78"/>
      <c r="C294" s="84" t="s">
        <v>623</v>
      </c>
      <c r="D294" s="80">
        <v>2020</v>
      </c>
      <c r="E294" s="80" t="s">
        <v>169</v>
      </c>
      <c r="F294" s="85">
        <v>120</v>
      </c>
      <c r="G294" s="86">
        <v>10</v>
      </c>
      <c r="H294" s="87">
        <v>52.992220000000003</v>
      </c>
      <c r="I294" s="66">
        <f t="shared" si="4"/>
        <v>441.60183333333339</v>
      </c>
      <c r="M294" s="57"/>
      <c r="N294" s="57"/>
      <c r="O294" s="57"/>
      <c r="P294" s="57"/>
      <c r="Q294" s="57"/>
      <c r="R294" s="57"/>
      <c r="S294" s="57"/>
      <c r="T294" s="57"/>
      <c r="U294" s="57"/>
      <c r="V294" s="57"/>
    </row>
    <row r="295" spans="1:22" s="58" customFormat="1" ht="47.25" customHeight="1" x14ac:dyDescent="0.25">
      <c r="A295" s="56"/>
      <c r="B295" s="78"/>
      <c r="C295" s="84" t="s">
        <v>624</v>
      </c>
      <c r="D295" s="80">
        <v>2020</v>
      </c>
      <c r="E295" s="80" t="s">
        <v>169</v>
      </c>
      <c r="F295" s="85">
        <v>190</v>
      </c>
      <c r="G295" s="86">
        <v>5</v>
      </c>
      <c r="H295" s="87">
        <v>83.973070000000007</v>
      </c>
      <c r="I295" s="66">
        <f t="shared" si="4"/>
        <v>441.96352631578952</v>
      </c>
      <c r="M295" s="57"/>
      <c r="N295" s="57"/>
      <c r="O295" s="57"/>
      <c r="P295" s="57"/>
      <c r="Q295" s="57"/>
      <c r="R295" s="57"/>
      <c r="S295" s="57"/>
      <c r="T295" s="57"/>
      <c r="U295" s="57"/>
      <c r="V295" s="57"/>
    </row>
    <row r="296" spans="1:22" s="58" customFormat="1" ht="47.25" customHeight="1" x14ac:dyDescent="0.25">
      <c r="A296" s="56"/>
      <c r="B296" s="78"/>
      <c r="C296" s="84" t="s">
        <v>625</v>
      </c>
      <c r="D296" s="80">
        <v>2020</v>
      </c>
      <c r="E296" s="80" t="s">
        <v>169</v>
      </c>
      <c r="F296" s="85">
        <v>100</v>
      </c>
      <c r="G296" s="86">
        <v>7</v>
      </c>
      <c r="H296" s="87">
        <v>55.562550000000002</v>
      </c>
      <c r="I296" s="66">
        <f t="shared" si="4"/>
        <v>555.62549999999999</v>
      </c>
      <c r="M296" s="57"/>
      <c r="N296" s="57"/>
      <c r="O296" s="57"/>
      <c r="P296" s="57"/>
      <c r="Q296" s="57"/>
      <c r="R296" s="57"/>
      <c r="S296" s="57"/>
      <c r="T296" s="57"/>
      <c r="U296" s="57"/>
      <c r="V296" s="57"/>
    </row>
    <row r="297" spans="1:22" s="58" customFormat="1" ht="31.5" customHeight="1" x14ac:dyDescent="0.25">
      <c r="A297" s="56"/>
      <c r="B297" s="78"/>
      <c r="C297" s="84" t="s">
        <v>626</v>
      </c>
      <c r="D297" s="80">
        <v>2020</v>
      </c>
      <c r="E297" s="80" t="s">
        <v>169</v>
      </c>
      <c r="F297" s="85">
        <v>190</v>
      </c>
      <c r="G297" s="86">
        <v>5</v>
      </c>
      <c r="H297" s="87">
        <v>96.110210000000009</v>
      </c>
      <c r="I297" s="66">
        <f t="shared" si="4"/>
        <v>505.84321052631589</v>
      </c>
      <c r="M297" s="57"/>
      <c r="N297" s="57"/>
      <c r="O297" s="57"/>
      <c r="P297" s="57"/>
      <c r="Q297" s="57"/>
      <c r="R297" s="57"/>
      <c r="S297" s="57"/>
      <c r="T297" s="57"/>
      <c r="U297" s="57"/>
      <c r="V297" s="57"/>
    </row>
    <row r="298" spans="1:22" s="58" customFormat="1" ht="47.25" customHeight="1" x14ac:dyDescent="0.25">
      <c r="A298" s="56"/>
      <c r="B298" s="78"/>
      <c r="C298" s="84" t="s">
        <v>627</v>
      </c>
      <c r="D298" s="80">
        <v>2020</v>
      </c>
      <c r="E298" s="80" t="s">
        <v>169</v>
      </c>
      <c r="F298" s="85">
        <v>25</v>
      </c>
      <c r="G298" s="86">
        <v>8</v>
      </c>
      <c r="H298" s="87">
        <v>13.457040000000001</v>
      </c>
      <c r="I298" s="66">
        <f t="shared" si="4"/>
        <v>538.28160000000003</v>
      </c>
      <c r="M298" s="57"/>
      <c r="N298" s="57"/>
      <c r="O298" s="57"/>
      <c r="P298" s="57"/>
      <c r="Q298" s="57"/>
      <c r="R298" s="57"/>
      <c r="S298" s="57"/>
      <c r="T298" s="57"/>
      <c r="U298" s="57"/>
      <c r="V298" s="57"/>
    </row>
    <row r="299" spans="1:22" s="58" customFormat="1" ht="47.25" customHeight="1" x14ac:dyDescent="0.25">
      <c r="A299" s="56"/>
      <c r="B299" s="78"/>
      <c r="C299" s="84" t="s">
        <v>628</v>
      </c>
      <c r="D299" s="80">
        <v>2020</v>
      </c>
      <c r="E299" s="80" t="s">
        <v>28</v>
      </c>
      <c r="F299" s="85">
        <v>150.00000000000003</v>
      </c>
      <c r="G299" s="86">
        <v>15</v>
      </c>
      <c r="H299" s="87">
        <v>91.980079999999901</v>
      </c>
      <c r="I299" s="66">
        <f t="shared" si="4"/>
        <v>613.2005333333326</v>
      </c>
      <c r="M299" s="57"/>
      <c r="N299" s="57"/>
      <c r="O299" s="57"/>
      <c r="P299" s="57"/>
      <c r="Q299" s="57"/>
      <c r="R299" s="57"/>
      <c r="S299" s="57"/>
      <c r="T299" s="57"/>
      <c r="U299" s="57"/>
      <c r="V299" s="57"/>
    </row>
    <row r="300" spans="1:22" s="58" customFormat="1" ht="31.5" customHeight="1" x14ac:dyDescent="0.25">
      <c r="A300" s="56"/>
      <c r="B300" s="78"/>
      <c r="C300" s="84" t="s">
        <v>629</v>
      </c>
      <c r="D300" s="80">
        <v>2020</v>
      </c>
      <c r="E300" s="80" t="s">
        <v>169</v>
      </c>
      <c r="F300" s="85">
        <v>80</v>
      </c>
      <c r="G300" s="86">
        <v>5</v>
      </c>
      <c r="H300" s="87">
        <v>45.181239999999995</v>
      </c>
      <c r="I300" s="66">
        <f t="shared" si="4"/>
        <v>564.76549999999997</v>
      </c>
      <c r="M300" s="57"/>
      <c r="N300" s="57"/>
      <c r="O300" s="57"/>
      <c r="P300" s="57"/>
      <c r="Q300" s="57"/>
      <c r="R300" s="57"/>
      <c r="S300" s="57"/>
      <c r="T300" s="57"/>
      <c r="U300" s="57"/>
      <c r="V300" s="57"/>
    </row>
    <row r="301" spans="1:22" s="58" customFormat="1" ht="47.25" customHeight="1" x14ac:dyDescent="0.25">
      <c r="A301" s="56"/>
      <c r="B301" s="78"/>
      <c r="C301" s="84" t="s">
        <v>630</v>
      </c>
      <c r="D301" s="80">
        <v>2020</v>
      </c>
      <c r="E301" s="80" t="s">
        <v>169</v>
      </c>
      <c r="F301" s="85">
        <v>120</v>
      </c>
      <c r="G301" s="86">
        <v>7</v>
      </c>
      <c r="H301" s="87">
        <v>76.493970000000004</v>
      </c>
      <c r="I301" s="66">
        <f t="shared" si="4"/>
        <v>637.44974999999999</v>
      </c>
      <c r="M301" s="57"/>
      <c r="N301" s="57"/>
      <c r="O301" s="57"/>
      <c r="P301" s="57"/>
      <c r="Q301" s="57"/>
      <c r="R301" s="57"/>
      <c r="S301" s="57"/>
      <c r="T301" s="57"/>
      <c r="U301" s="57"/>
      <c r="V301" s="57"/>
    </row>
    <row r="302" spans="1:22" s="58" customFormat="1" ht="31.5" customHeight="1" x14ac:dyDescent="0.25">
      <c r="A302" s="56"/>
      <c r="B302" s="78"/>
      <c r="C302" s="84" t="s">
        <v>631</v>
      </c>
      <c r="D302" s="80">
        <v>2020</v>
      </c>
      <c r="E302" s="80" t="s">
        <v>169</v>
      </c>
      <c r="F302" s="85">
        <v>110</v>
      </c>
      <c r="G302" s="86">
        <v>5</v>
      </c>
      <c r="H302" s="87">
        <v>74.788640000000001</v>
      </c>
      <c r="I302" s="66">
        <f t="shared" si="4"/>
        <v>679.89672727272728</v>
      </c>
      <c r="M302" s="57"/>
      <c r="N302" s="57"/>
      <c r="O302" s="57"/>
      <c r="P302" s="57"/>
      <c r="Q302" s="57"/>
      <c r="R302" s="57"/>
      <c r="S302" s="57"/>
      <c r="T302" s="57"/>
      <c r="U302" s="57"/>
      <c r="V302" s="57"/>
    </row>
    <row r="303" spans="1:22" s="58" customFormat="1" ht="31.5" customHeight="1" x14ac:dyDescent="0.25">
      <c r="A303" s="56"/>
      <c r="B303" s="78"/>
      <c r="C303" s="84" t="s">
        <v>632</v>
      </c>
      <c r="D303" s="80">
        <v>2020</v>
      </c>
      <c r="E303" s="80" t="s">
        <v>28</v>
      </c>
      <c r="F303" s="85">
        <v>60</v>
      </c>
      <c r="G303" s="86">
        <v>15</v>
      </c>
      <c r="H303" s="87">
        <v>49.657679999999999</v>
      </c>
      <c r="I303" s="66">
        <f t="shared" si="4"/>
        <v>827.62800000000004</v>
      </c>
      <c r="M303" s="57"/>
      <c r="N303" s="57"/>
      <c r="O303" s="57"/>
      <c r="P303" s="57"/>
      <c r="Q303" s="57"/>
      <c r="R303" s="57"/>
      <c r="S303" s="57"/>
      <c r="T303" s="57"/>
      <c r="U303" s="57"/>
      <c r="V303" s="57"/>
    </row>
    <row r="304" spans="1:22" s="58" customFormat="1" ht="47.25" customHeight="1" x14ac:dyDescent="0.25">
      <c r="A304" s="56"/>
      <c r="B304" s="78"/>
      <c r="C304" s="84" t="s">
        <v>633</v>
      </c>
      <c r="D304" s="80">
        <v>2020</v>
      </c>
      <c r="E304" s="80" t="s">
        <v>28</v>
      </c>
      <c r="F304" s="85">
        <v>80</v>
      </c>
      <c r="G304" s="86">
        <v>10</v>
      </c>
      <c r="H304" s="87">
        <v>56.368019999999994</v>
      </c>
      <c r="I304" s="66">
        <f t="shared" si="4"/>
        <v>704.60024999999996</v>
      </c>
      <c r="M304" s="57"/>
      <c r="N304" s="57"/>
      <c r="O304" s="57"/>
      <c r="P304" s="57"/>
      <c r="Q304" s="57"/>
      <c r="R304" s="57"/>
      <c r="S304" s="57"/>
      <c r="T304" s="57"/>
      <c r="U304" s="57"/>
      <c r="V304" s="57"/>
    </row>
    <row r="305" spans="1:22" s="58" customFormat="1" ht="47.25" customHeight="1" x14ac:dyDescent="0.25">
      <c r="A305" s="56"/>
      <c r="B305" s="78"/>
      <c r="C305" s="84" t="s">
        <v>634</v>
      </c>
      <c r="D305" s="80">
        <v>2020</v>
      </c>
      <c r="E305" s="80" t="s">
        <v>28</v>
      </c>
      <c r="F305" s="85">
        <v>250</v>
      </c>
      <c r="G305" s="86">
        <v>10</v>
      </c>
      <c r="H305" s="87">
        <v>142.73964999999998</v>
      </c>
      <c r="I305" s="66">
        <f t="shared" si="4"/>
        <v>570.95859999999993</v>
      </c>
      <c r="M305" s="57"/>
      <c r="N305" s="57"/>
      <c r="O305" s="57"/>
      <c r="P305" s="57"/>
      <c r="Q305" s="57"/>
      <c r="R305" s="57"/>
      <c r="S305" s="57"/>
      <c r="T305" s="57"/>
      <c r="U305" s="57"/>
      <c r="V305" s="57"/>
    </row>
    <row r="306" spans="1:22" s="58" customFormat="1" ht="47.25" customHeight="1" x14ac:dyDescent="0.25">
      <c r="A306" s="56"/>
      <c r="B306" s="78"/>
      <c r="C306" s="84" t="s">
        <v>635</v>
      </c>
      <c r="D306" s="80">
        <v>2020</v>
      </c>
      <c r="E306" s="80" t="s">
        <v>28</v>
      </c>
      <c r="F306" s="85">
        <v>337</v>
      </c>
      <c r="G306" s="86">
        <v>10</v>
      </c>
      <c r="H306" s="87">
        <v>164.87652</v>
      </c>
      <c r="I306" s="66">
        <f t="shared" si="4"/>
        <v>489.24783382789315</v>
      </c>
      <c r="M306" s="57"/>
      <c r="N306" s="57"/>
      <c r="O306" s="57"/>
      <c r="P306" s="57"/>
      <c r="Q306" s="57"/>
      <c r="R306" s="57"/>
      <c r="S306" s="57"/>
      <c r="T306" s="57"/>
      <c r="U306" s="57"/>
      <c r="V306" s="57"/>
    </row>
    <row r="307" spans="1:22" s="58" customFormat="1" ht="31.5" customHeight="1" x14ac:dyDescent="0.25">
      <c r="A307" s="56"/>
      <c r="B307" s="78"/>
      <c r="C307" s="84" t="s">
        <v>636</v>
      </c>
      <c r="D307" s="80">
        <v>2020</v>
      </c>
      <c r="E307" s="80" t="s">
        <v>28</v>
      </c>
      <c r="F307" s="85">
        <v>290</v>
      </c>
      <c r="G307" s="86">
        <v>15</v>
      </c>
      <c r="H307" s="87">
        <v>95.383259999999993</v>
      </c>
      <c r="I307" s="66">
        <f t="shared" si="4"/>
        <v>328.90779310344823</v>
      </c>
      <c r="M307" s="57"/>
      <c r="N307" s="57"/>
      <c r="O307" s="57"/>
      <c r="P307" s="57"/>
      <c r="Q307" s="57"/>
      <c r="R307" s="57"/>
      <c r="S307" s="57"/>
      <c r="T307" s="57"/>
      <c r="U307" s="57"/>
      <c r="V307" s="57"/>
    </row>
    <row r="308" spans="1:22" s="58" customFormat="1" ht="47.25" customHeight="1" x14ac:dyDescent="0.25">
      <c r="A308" s="56"/>
      <c r="B308" s="78"/>
      <c r="C308" s="84" t="s">
        <v>637</v>
      </c>
      <c r="D308" s="80">
        <v>2020</v>
      </c>
      <c r="E308" s="80" t="s">
        <v>28</v>
      </c>
      <c r="F308" s="85">
        <v>300</v>
      </c>
      <c r="G308" s="86">
        <v>10</v>
      </c>
      <c r="H308" s="87">
        <v>42.782129999999995</v>
      </c>
      <c r="I308" s="66">
        <f t="shared" si="4"/>
        <v>142.60709999999997</v>
      </c>
      <c r="M308" s="57"/>
      <c r="N308" s="57"/>
      <c r="O308" s="57"/>
      <c r="P308" s="57"/>
      <c r="Q308" s="57"/>
      <c r="R308" s="57"/>
      <c r="S308" s="57"/>
      <c r="T308" s="57"/>
      <c r="U308" s="57"/>
      <c r="V308" s="57"/>
    </row>
    <row r="309" spans="1:22" s="58" customFormat="1" ht="47.25" customHeight="1" x14ac:dyDescent="0.25">
      <c r="A309" s="56"/>
      <c r="B309" s="78"/>
      <c r="C309" s="84" t="s">
        <v>638</v>
      </c>
      <c r="D309" s="80">
        <v>2020</v>
      </c>
      <c r="E309" s="80" t="s">
        <v>28</v>
      </c>
      <c r="F309" s="85">
        <v>130</v>
      </c>
      <c r="G309" s="86">
        <v>10</v>
      </c>
      <c r="H309" s="87">
        <v>58.910589999999999</v>
      </c>
      <c r="I309" s="66">
        <f t="shared" si="4"/>
        <v>453.15838461538459</v>
      </c>
      <c r="M309" s="57"/>
      <c r="N309" s="57"/>
      <c r="O309" s="57"/>
      <c r="P309" s="57"/>
      <c r="Q309" s="57"/>
      <c r="R309" s="57"/>
      <c r="S309" s="57"/>
      <c r="T309" s="57"/>
      <c r="U309" s="57"/>
      <c r="V309" s="57"/>
    </row>
    <row r="310" spans="1:22" s="58" customFormat="1" ht="47.25" customHeight="1" x14ac:dyDescent="0.25">
      <c r="A310" s="56"/>
      <c r="B310" s="78"/>
      <c r="C310" s="84" t="s">
        <v>639</v>
      </c>
      <c r="D310" s="80">
        <v>2020</v>
      </c>
      <c r="E310" s="80" t="s">
        <v>169</v>
      </c>
      <c r="F310" s="85">
        <v>230</v>
      </c>
      <c r="G310" s="86">
        <v>5</v>
      </c>
      <c r="H310" s="87">
        <v>109.57839</v>
      </c>
      <c r="I310" s="66">
        <f t="shared" si="4"/>
        <v>476.42778260869568</v>
      </c>
      <c r="M310" s="57"/>
      <c r="N310" s="57"/>
      <c r="O310" s="57"/>
      <c r="P310" s="57"/>
      <c r="Q310" s="57"/>
      <c r="R310" s="57"/>
      <c r="S310" s="57"/>
      <c r="T310" s="57"/>
      <c r="U310" s="57"/>
      <c r="V310" s="57"/>
    </row>
    <row r="311" spans="1:22" s="58" customFormat="1" ht="47.25" customHeight="1" x14ac:dyDescent="0.25">
      <c r="A311" s="56"/>
      <c r="B311" s="78"/>
      <c r="C311" s="84" t="s">
        <v>640</v>
      </c>
      <c r="D311" s="80">
        <v>2020</v>
      </c>
      <c r="E311" s="80" t="s">
        <v>169</v>
      </c>
      <c r="F311" s="85">
        <v>380</v>
      </c>
      <c r="G311" s="86">
        <v>7</v>
      </c>
      <c r="H311" s="87">
        <v>153.97628</v>
      </c>
      <c r="I311" s="66">
        <f t="shared" si="4"/>
        <v>405.2007368421053</v>
      </c>
      <c r="M311" s="57"/>
      <c r="N311" s="57"/>
      <c r="O311" s="57"/>
      <c r="P311" s="57"/>
      <c r="Q311" s="57"/>
      <c r="R311" s="57"/>
      <c r="S311" s="57"/>
      <c r="T311" s="57"/>
      <c r="U311" s="57"/>
      <c r="V311" s="57"/>
    </row>
    <row r="312" spans="1:22" s="58" customFormat="1" ht="31.5" customHeight="1" x14ac:dyDescent="0.25">
      <c r="A312" s="56"/>
      <c r="B312" s="78"/>
      <c r="C312" s="84" t="s">
        <v>641</v>
      </c>
      <c r="D312" s="80">
        <v>2020</v>
      </c>
      <c r="E312" s="80" t="s">
        <v>169</v>
      </c>
      <c r="F312" s="85">
        <v>240</v>
      </c>
      <c r="G312" s="86">
        <v>7</v>
      </c>
      <c r="H312" s="87">
        <v>161.33523000000002</v>
      </c>
      <c r="I312" s="66">
        <f t="shared" si="4"/>
        <v>672.23012500000016</v>
      </c>
      <c r="M312" s="57"/>
      <c r="N312" s="57"/>
      <c r="O312" s="57"/>
      <c r="P312" s="57"/>
      <c r="Q312" s="57"/>
      <c r="R312" s="57"/>
      <c r="S312" s="57"/>
      <c r="T312" s="57"/>
      <c r="U312" s="57"/>
      <c r="V312" s="57"/>
    </row>
    <row r="313" spans="1:22" s="58" customFormat="1" ht="47.25" customHeight="1" x14ac:dyDescent="0.25">
      <c r="A313" s="56"/>
      <c r="B313" s="78"/>
      <c r="C313" s="84" t="s">
        <v>642</v>
      </c>
      <c r="D313" s="80">
        <v>2020</v>
      </c>
      <c r="E313" s="80" t="s">
        <v>169</v>
      </c>
      <c r="F313" s="85">
        <v>290</v>
      </c>
      <c r="G313" s="86">
        <v>5</v>
      </c>
      <c r="H313" s="87">
        <v>236.46409</v>
      </c>
      <c r="I313" s="66">
        <f t="shared" si="4"/>
        <v>815.39341379310349</v>
      </c>
      <c r="M313" s="57"/>
      <c r="N313" s="57"/>
      <c r="O313" s="57"/>
      <c r="P313" s="57"/>
      <c r="Q313" s="57"/>
      <c r="R313" s="57"/>
      <c r="S313" s="57"/>
      <c r="T313" s="57"/>
      <c r="U313" s="57"/>
      <c r="V313" s="57"/>
    </row>
    <row r="314" spans="1:22" s="58" customFormat="1" ht="47.25" customHeight="1" x14ac:dyDescent="0.25">
      <c r="A314" s="56"/>
      <c r="B314" s="78"/>
      <c r="C314" s="84" t="s">
        <v>643</v>
      </c>
      <c r="D314" s="80">
        <v>2020</v>
      </c>
      <c r="E314" s="80" t="s">
        <v>28</v>
      </c>
      <c r="F314" s="85">
        <v>100</v>
      </c>
      <c r="G314" s="86">
        <v>10</v>
      </c>
      <c r="H314" s="87">
        <v>61.328859999999999</v>
      </c>
      <c r="I314" s="66">
        <f t="shared" si="4"/>
        <v>613.28859999999997</v>
      </c>
      <c r="M314" s="57"/>
      <c r="N314" s="57"/>
      <c r="O314" s="57"/>
      <c r="P314" s="57"/>
      <c r="Q314" s="57"/>
      <c r="R314" s="57"/>
      <c r="S314" s="57"/>
      <c r="T314" s="57"/>
      <c r="U314" s="57"/>
      <c r="V314" s="57"/>
    </row>
    <row r="315" spans="1:22" s="58" customFormat="1" ht="47.25" customHeight="1" x14ac:dyDescent="0.25">
      <c r="A315" s="56"/>
      <c r="B315" s="78"/>
      <c r="C315" s="84" t="s">
        <v>644</v>
      </c>
      <c r="D315" s="80">
        <v>2020</v>
      </c>
      <c r="E315" s="80" t="s">
        <v>28</v>
      </c>
      <c r="F315" s="85">
        <v>207</v>
      </c>
      <c r="G315" s="86">
        <v>15</v>
      </c>
      <c r="H315" s="87">
        <v>118.08407000000001</v>
      </c>
      <c r="I315" s="66">
        <f t="shared" si="4"/>
        <v>570.45444444444445</v>
      </c>
      <c r="M315" s="57"/>
      <c r="N315" s="57"/>
      <c r="O315" s="57"/>
      <c r="P315" s="57"/>
      <c r="Q315" s="57"/>
      <c r="R315" s="57"/>
      <c r="S315" s="57"/>
      <c r="T315" s="57"/>
      <c r="U315" s="57"/>
      <c r="V315" s="57"/>
    </row>
    <row r="316" spans="1:22" s="58" customFormat="1" ht="31.5" customHeight="1" x14ac:dyDescent="0.25">
      <c r="A316" s="56"/>
      <c r="B316" s="78"/>
      <c r="C316" s="84" t="s">
        <v>645</v>
      </c>
      <c r="D316" s="80">
        <v>2020</v>
      </c>
      <c r="E316" s="80" t="s">
        <v>28</v>
      </c>
      <c r="F316" s="85">
        <v>80</v>
      </c>
      <c r="G316" s="86">
        <v>15</v>
      </c>
      <c r="H316" s="87">
        <v>44.4178</v>
      </c>
      <c r="I316" s="66">
        <f t="shared" si="4"/>
        <v>555.22249999999997</v>
      </c>
      <c r="M316" s="57"/>
      <c r="N316" s="57"/>
      <c r="O316" s="57"/>
      <c r="P316" s="57"/>
      <c r="Q316" s="57"/>
      <c r="R316" s="57"/>
      <c r="S316" s="57"/>
      <c r="T316" s="57"/>
      <c r="U316" s="57"/>
      <c r="V316" s="57"/>
    </row>
    <row r="317" spans="1:22" s="58" customFormat="1" ht="47.25" customHeight="1" x14ac:dyDescent="0.25">
      <c r="A317" s="56"/>
      <c r="B317" s="78"/>
      <c r="C317" s="84" t="s">
        <v>646</v>
      </c>
      <c r="D317" s="80">
        <v>2020</v>
      </c>
      <c r="E317" s="80" t="s">
        <v>169</v>
      </c>
      <c r="F317" s="85">
        <v>37</v>
      </c>
      <c r="G317" s="86">
        <v>5</v>
      </c>
      <c r="H317" s="87">
        <v>25.621680000000001</v>
      </c>
      <c r="I317" s="66">
        <f t="shared" si="4"/>
        <v>692.47783783783791</v>
      </c>
      <c r="M317" s="57"/>
      <c r="N317" s="57"/>
      <c r="O317" s="57"/>
      <c r="P317" s="57"/>
      <c r="Q317" s="57"/>
      <c r="R317" s="57"/>
      <c r="S317" s="57"/>
      <c r="T317" s="57"/>
      <c r="U317" s="57"/>
      <c r="V317" s="57"/>
    </row>
    <row r="318" spans="1:22" s="58" customFormat="1" ht="47.25" customHeight="1" x14ac:dyDescent="0.25">
      <c r="A318" s="56"/>
      <c r="B318" s="78"/>
      <c r="C318" s="84" t="s">
        <v>647</v>
      </c>
      <c r="D318" s="80">
        <v>2020</v>
      </c>
      <c r="E318" s="80" t="s">
        <v>28</v>
      </c>
      <c r="F318" s="85">
        <v>330</v>
      </c>
      <c r="G318" s="86">
        <v>15</v>
      </c>
      <c r="H318" s="87">
        <v>144.49687</v>
      </c>
      <c r="I318" s="66">
        <f t="shared" si="4"/>
        <v>437.869303030303</v>
      </c>
      <c r="M318" s="57"/>
      <c r="N318" s="57"/>
      <c r="O318" s="57"/>
      <c r="P318" s="57"/>
      <c r="Q318" s="57"/>
      <c r="R318" s="57"/>
      <c r="S318" s="57"/>
      <c r="T318" s="57"/>
      <c r="U318" s="57"/>
      <c r="V318" s="57"/>
    </row>
    <row r="319" spans="1:22" s="58" customFormat="1" ht="31.5" customHeight="1" x14ac:dyDescent="0.25">
      <c r="A319" s="56"/>
      <c r="B319" s="78"/>
      <c r="C319" s="84" t="s">
        <v>648</v>
      </c>
      <c r="D319" s="80">
        <v>2020</v>
      </c>
      <c r="E319" s="80" t="s">
        <v>28</v>
      </c>
      <c r="F319" s="85">
        <v>29</v>
      </c>
      <c r="G319" s="86">
        <v>7</v>
      </c>
      <c r="H319" s="87">
        <v>10.562010000000001</v>
      </c>
      <c r="I319" s="66">
        <f t="shared" si="4"/>
        <v>364.2072413793104</v>
      </c>
      <c r="M319" s="57"/>
      <c r="N319" s="57"/>
      <c r="O319" s="57"/>
      <c r="P319" s="57"/>
      <c r="Q319" s="57"/>
      <c r="R319" s="57"/>
      <c r="S319" s="57"/>
      <c r="T319" s="57"/>
      <c r="U319" s="57"/>
      <c r="V319" s="57"/>
    </row>
    <row r="320" spans="1:22" s="58" customFormat="1" ht="31.5" customHeight="1" x14ac:dyDescent="0.25">
      <c r="A320" s="56"/>
      <c r="B320" s="78"/>
      <c r="C320" s="84" t="s">
        <v>649</v>
      </c>
      <c r="D320" s="80">
        <v>2020</v>
      </c>
      <c r="E320" s="80" t="s">
        <v>28</v>
      </c>
      <c r="F320" s="85">
        <v>90</v>
      </c>
      <c r="G320" s="86">
        <v>15</v>
      </c>
      <c r="H320" s="87">
        <v>31.328209999999999</v>
      </c>
      <c r="I320" s="66">
        <f t="shared" si="4"/>
        <v>348.0912222222222</v>
      </c>
      <c r="M320" s="57"/>
      <c r="N320" s="57"/>
      <c r="O320" s="57"/>
      <c r="P320" s="57"/>
      <c r="Q320" s="57"/>
      <c r="R320" s="57"/>
      <c r="S320" s="57"/>
      <c r="T320" s="57"/>
      <c r="U320" s="57"/>
      <c r="V320" s="57"/>
    </row>
    <row r="321" spans="1:22" s="58" customFormat="1" ht="47.25" customHeight="1" x14ac:dyDescent="0.25">
      <c r="A321" s="56"/>
      <c r="B321" s="78"/>
      <c r="C321" s="84" t="s">
        <v>650</v>
      </c>
      <c r="D321" s="80">
        <v>2020</v>
      </c>
      <c r="E321" s="80" t="s">
        <v>28</v>
      </c>
      <c r="F321" s="85">
        <v>170</v>
      </c>
      <c r="G321" s="86">
        <v>12</v>
      </c>
      <c r="H321" s="87">
        <v>69.089869999999991</v>
      </c>
      <c r="I321" s="66">
        <f t="shared" si="4"/>
        <v>406.41099999999994</v>
      </c>
      <c r="M321" s="57"/>
      <c r="N321" s="57"/>
      <c r="O321" s="57"/>
      <c r="P321" s="57"/>
      <c r="Q321" s="57"/>
      <c r="R321" s="57"/>
      <c r="S321" s="57"/>
      <c r="T321" s="57"/>
      <c r="U321" s="57"/>
      <c r="V321" s="57"/>
    </row>
    <row r="322" spans="1:22" s="58" customFormat="1" ht="47.25" customHeight="1" x14ac:dyDescent="0.25">
      <c r="A322" s="56"/>
      <c r="B322" s="78"/>
      <c r="C322" s="84" t="s">
        <v>651</v>
      </c>
      <c r="D322" s="80">
        <v>2020</v>
      </c>
      <c r="E322" s="80" t="s">
        <v>169</v>
      </c>
      <c r="F322" s="85">
        <v>350</v>
      </c>
      <c r="G322" s="86">
        <v>5</v>
      </c>
      <c r="H322" s="87">
        <v>182.36495000000002</v>
      </c>
      <c r="I322" s="66">
        <f t="shared" si="4"/>
        <v>521.0427142857144</v>
      </c>
      <c r="M322" s="57"/>
      <c r="N322" s="57"/>
      <c r="O322" s="57"/>
      <c r="P322" s="57"/>
      <c r="Q322" s="57"/>
      <c r="R322" s="57"/>
      <c r="S322" s="57"/>
      <c r="T322" s="57"/>
      <c r="U322" s="57"/>
      <c r="V322" s="57"/>
    </row>
    <row r="323" spans="1:22" s="58" customFormat="1" ht="47.25" customHeight="1" x14ac:dyDescent="0.25">
      <c r="A323" s="56"/>
      <c r="B323" s="78"/>
      <c r="C323" s="84" t="s">
        <v>652</v>
      </c>
      <c r="D323" s="80">
        <v>2020</v>
      </c>
      <c r="E323" s="80" t="s">
        <v>28</v>
      </c>
      <c r="F323" s="85">
        <v>160</v>
      </c>
      <c r="G323" s="86">
        <v>15</v>
      </c>
      <c r="H323" s="87">
        <v>83.220460000000003</v>
      </c>
      <c r="I323" s="66">
        <f t="shared" si="4"/>
        <v>520.12787500000002</v>
      </c>
      <c r="M323" s="57"/>
      <c r="N323" s="57"/>
      <c r="O323" s="57"/>
      <c r="P323" s="57"/>
      <c r="Q323" s="57"/>
      <c r="R323" s="57"/>
      <c r="S323" s="57"/>
      <c r="T323" s="57"/>
      <c r="U323" s="57"/>
      <c r="V323" s="57"/>
    </row>
    <row r="324" spans="1:22" s="58" customFormat="1" ht="47.25" customHeight="1" x14ac:dyDescent="0.25">
      <c r="A324" s="56"/>
      <c r="B324" s="78"/>
      <c r="C324" s="84" t="s">
        <v>653</v>
      </c>
      <c r="D324" s="80">
        <v>2020</v>
      </c>
      <c r="E324" s="80" t="s">
        <v>169</v>
      </c>
      <c r="F324" s="85">
        <v>77</v>
      </c>
      <c r="G324" s="86">
        <v>6</v>
      </c>
      <c r="H324" s="87">
        <v>43.371010000000005</v>
      </c>
      <c r="I324" s="66">
        <f t="shared" si="4"/>
        <v>563.25987012987025</v>
      </c>
      <c r="M324" s="57"/>
      <c r="N324" s="57"/>
      <c r="O324" s="57"/>
      <c r="P324" s="57"/>
      <c r="Q324" s="57"/>
      <c r="R324" s="57"/>
      <c r="S324" s="57"/>
      <c r="T324" s="57"/>
      <c r="U324" s="57"/>
      <c r="V324" s="57"/>
    </row>
    <row r="325" spans="1:22" s="58" customFormat="1" ht="47.25" customHeight="1" x14ac:dyDescent="0.25">
      <c r="A325" s="56"/>
      <c r="B325" s="78"/>
      <c r="C325" s="84" t="s">
        <v>654</v>
      </c>
      <c r="D325" s="80">
        <v>2020</v>
      </c>
      <c r="E325" s="80" t="s">
        <v>28</v>
      </c>
      <c r="F325" s="85">
        <v>29</v>
      </c>
      <c r="G325" s="86">
        <v>15</v>
      </c>
      <c r="H325" s="87">
        <v>29.19012</v>
      </c>
      <c r="I325" s="66">
        <f t="shared" si="4"/>
        <v>1006.5558620689657</v>
      </c>
      <c r="M325" s="57"/>
      <c r="N325" s="57"/>
      <c r="O325" s="57"/>
      <c r="P325" s="57"/>
      <c r="Q325" s="57"/>
      <c r="R325" s="57"/>
      <c r="S325" s="57"/>
      <c r="T325" s="57"/>
      <c r="U325" s="57"/>
      <c r="V325" s="57"/>
    </row>
    <row r="326" spans="1:22" s="58" customFormat="1" ht="31.5" customHeight="1" x14ac:dyDescent="0.25">
      <c r="A326" s="56"/>
      <c r="B326" s="78"/>
      <c r="C326" s="84" t="s">
        <v>655</v>
      </c>
      <c r="D326" s="80">
        <v>2020</v>
      </c>
      <c r="E326" s="80" t="s">
        <v>169</v>
      </c>
      <c r="F326" s="85">
        <v>96</v>
      </c>
      <c r="G326" s="86">
        <v>5</v>
      </c>
      <c r="H326" s="87">
        <v>25.11496</v>
      </c>
      <c r="I326" s="66">
        <f t="shared" si="4"/>
        <v>261.61416666666662</v>
      </c>
      <c r="M326" s="57"/>
      <c r="N326" s="57"/>
      <c r="O326" s="57"/>
      <c r="P326" s="57"/>
      <c r="Q326" s="57"/>
      <c r="R326" s="57"/>
      <c r="S326" s="57"/>
      <c r="T326" s="57"/>
      <c r="U326" s="57"/>
      <c r="V326" s="57"/>
    </row>
    <row r="327" spans="1:22" s="58" customFormat="1" ht="47.25" customHeight="1" x14ac:dyDescent="0.25">
      <c r="A327" s="56"/>
      <c r="B327" s="78"/>
      <c r="C327" s="84" t="s">
        <v>656</v>
      </c>
      <c r="D327" s="80">
        <v>2020</v>
      </c>
      <c r="E327" s="80" t="s">
        <v>169</v>
      </c>
      <c r="F327" s="85">
        <v>80</v>
      </c>
      <c r="G327" s="86">
        <v>7</v>
      </c>
      <c r="H327" s="87">
        <v>53.634230000000002</v>
      </c>
      <c r="I327" s="66">
        <f t="shared" si="4"/>
        <v>670.42787499999997</v>
      </c>
      <c r="M327" s="57"/>
      <c r="N327" s="57"/>
      <c r="O327" s="57"/>
      <c r="P327" s="57"/>
      <c r="Q327" s="57"/>
      <c r="R327" s="57"/>
      <c r="S327" s="57"/>
      <c r="T327" s="57"/>
      <c r="U327" s="57"/>
      <c r="V327" s="57"/>
    </row>
    <row r="328" spans="1:22" s="58" customFormat="1" ht="47.25" customHeight="1" x14ac:dyDescent="0.25">
      <c r="A328" s="56"/>
      <c r="B328" s="78"/>
      <c r="C328" s="84" t="s">
        <v>657</v>
      </c>
      <c r="D328" s="80">
        <v>2020</v>
      </c>
      <c r="E328" s="80" t="s">
        <v>169</v>
      </c>
      <c r="F328" s="85">
        <v>410</v>
      </c>
      <c r="G328" s="86">
        <v>7</v>
      </c>
      <c r="H328" s="87">
        <v>222.18559999999999</v>
      </c>
      <c r="I328" s="66">
        <f t="shared" si="4"/>
        <v>541.91609756097557</v>
      </c>
      <c r="M328" s="57"/>
      <c r="N328" s="57"/>
      <c r="O328" s="57"/>
      <c r="P328" s="57"/>
      <c r="Q328" s="57"/>
      <c r="R328" s="57"/>
      <c r="S328" s="57"/>
      <c r="T328" s="57"/>
      <c r="U328" s="57"/>
      <c r="V328" s="57"/>
    </row>
    <row r="329" spans="1:22" s="58" customFormat="1" ht="47.25" customHeight="1" x14ac:dyDescent="0.25">
      <c r="A329" s="56"/>
      <c r="B329" s="78"/>
      <c r="C329" s="84" t="s">
        <v>658</v>
      </c>
      <c r="D329" s="80">
        <v>2020</v>
      </c>
      <c r="E329" s="80" t="s">
        <v>28</v>
      </c>
      <c r="F329" s="85">
        <v>77</v>
      </c>
      <c r="G329" s="86">
        <v>10</v>
      </c>
      <c r="H329" s="87">
        <v>57.841349999999998</v>
      </c>
      <c r="I329" s="66">
        <f t="shared" si="4"/>
        <v>751.18636363636358</v>
      </c>
      <c r="M329" s="57"/>
      <c r="N329" s="57"/>
      <c r="O329" s="57"/>
      <c r="P329" s="57"/>
      <c r="Q329" s="57"/>
      <c r="R329" s="57"/>
      <c r="S329" s="57"/>
      <c r="T329" s="57"/>
      <c r="U329" s="57"/>
      <c r="V329" s="57"/>
    </row>
    <row r="330" spans="1:22" s="58" customFormat="1" ht="47.25" customHeight="1" x14ac:dyDescent="0.25">
      <c r="A330" s="56"/>
      <c r="B330" s="78"/>
      <c r="C330" s="84" t="s">
        <v>659</v>
      </c>
      <c r="D330" s="80">
        <v>2020</v>
      </c>
      <c r="E330" s="80" t="s">
        <v>28</v>
      </c>
      <c r="F330" s="85">
        <v>105</v>
      </c>
      <c r="G330" s="86">
        <v>10</v>
      </c>
      <c r="H330" s="87">
        <v>75.251039999999989</v>
      </c>
      <c r="I330" s="66">
        <f t="shared" si="4"/>
        <v>716.67657142857138</v>
      </c>
      <c r="M330" s="57"/>
      <c r="N330" s="57"/>
      <c r="O330" s="57"/>
      <c r="P330" s="57"/>
      <c r="Q330" s="57"/>
      <c r="R330" s="57"/>
      <c r="S330" s="57"/>
      <c r="T330" s="57"/>
      <c r="U330" s="57"/>
      <c r="V330" s="57"/>
    </row>
    <row r="331" spans="1:22" s="58" customFormat="1" ht="47.25" customHeight="1" x14ac:dyDescent="0.25">
      <c r="A331" s="56"/>
      <c r="B331" s="78"/>
      <c r="C331" s="84" t="s">
        <v>660</v>
      </c>
      <c r="D331" s="80">
        <v>2020</v>
      </c>
      <c r="E331" s="80" t="s">
        <v>169</v>
      </c>
      <c r="F331" s="85">
        <v>48</v>
      </c>
      <c r="G331" s="86">
        <v>7</v>
      </c>
      <c r="H331" s="87">
        <v>40.583010000000002</v>
      </c>
      <c r="I331" s="66">
        <f t="shared" si="4"/>
        <v>845.479375</v>
      </c>
      <c r="M331" s="57"/>
      <c r="N331" s="57"/>
      <c r="O331" s="57"/>
      <c r="P331" s="57"/>
      <c r="Q331" s="57"/>
      <c r="R331" s="57"/>
      <c r="S331" s="57"/>
      <c r="T331" s="57"/>
      <c r="U331" s="57"/>
      <c r="V331" s="57"/>
    </row>
    <row r="332" spans="1:22" s="58" customFormat="1" ht="31.5" customHeight="1" x14ac:dyDescent="0.25">
      <c r="A332" s="56"/>
      <c r="B332" s="78"/>
      <c r="C332" s="84" t="s">
        <v>661</v>
      </c>
      <c r="D332" s="80">
        <v>2020</v>
      </c>
      <c r="E332" s="80" t="s">
        <v>169</v>
      </c>
      <c r="F332" s="85">
        <v>70</v>
      </c>
      <c r="G332" s="86">
        <v>6</v>
      </c>
      <c r="H332" s="87">
        <v>39.31756</v>
      </c>
      <c r="I332" s="66">
        <f t="shared" si="4"/>
        <v>561.67942857142862</v>
      </c>
      <c r="M332" s="57"/>
      <c r="N332" s="57"/>
      <c r="O332" s="57"/>
      <c r="P332" s="57"/>
      <c r="Q332" s="57"/>
      <c r="R332" s="57"/>
      <c r="S332" s="57"/>
      <c r="T332" s="57"/>
      <c r="U332" s="57"/>
      <c r="V332" s="57"/>
    </row>
    <row r="333" spans="1:22" s="58" customFormat="1" ht="47.25" customHeight="1" x14ac:dyDescent="0.25">
      <c r="A333" s="56"/>
      <c r="B333" s="78"/>
      <c r="C333" s="84" t="s">
        <v>662</v>
      </c>
      <c r="D333" s="80">
        <v>2020</v>
      </c>
      <c r="E333" s="80" t="s">
        <v>169</v>
      </c>
      <c r="F333" s="85">
        <v>230</v>
      </c>
      <c r="G333" s="86">
        <v>15</v>
      </c>
      <c r="H333" s="87">
        <v>141.17973000000001</v>
      </c>
      <c r="I333" s="66">
        <f t="shared" si="4"/>
        <v>613.82491304347832</v>
      </c>
      <c r="M333" s="57"/>
      <c r="N333" s="57"/>
      <c r="O333" s="57"/>
      <c r="P333" s="57"/>
      <c r="Q333" s="57"/>
      <c r="R333" s="57"/>
      <c r="S333" s="57"/>
      <c r="T333" s="57"/>
      <c r="U333" s="57"/>
      <c r="V333" s="57"/>
    </row>
    <row r="334" spans="1:22" s="58" customFormat="1" ht="47.25" customHeight="1" x14ac:dyDescent="0.25">
      <c r="A334" s="56"/>
      <c r="B334" s="78"/>
      <c r="C334" s="84" t="s">
        <v>663</v>
      </c>
      <c r="D334" s="80">
        <v>2020</v>
      </c>
      <c r="E334" s="80" t="s">
        <v>28</v>
      </c>
      <c r="F334" s="85">
        <v>96</v>
      </c>
      <c r="G334" s="86">
        <v>15</v>
      </c>
      <c r="H334" s="87">
        <v>72.957229999999996</v>
      </c>
      <c r="I334" s="66">
        <f t="shared" si="4"/>
        <v>759.97114583333325</v>
      </c>
      <c r="M334" s="57"/>
      <c r="N334" s="57"/>
      <c r="O334" s="57"/>
      <c r="P334" s="57"/>
      <c r="Q334" s="57"/>
      <c r="R334" s="57"/>
      <c r="S334" s="57"/>
      <c r="T334" s="57"/>
      <c r="U334" s="57"/>
      <c r="V334" s="57"/>
    </row>
    <row r="335" spans="1:22" s="58" customFormat="1" ht="47.25" customHeight="1" x14ac:dyDescent="0.25">
      <c r="A335" s="56"/>
      <c r="B335" s="78"/>
      <c r="C335" s="84" t="s">
        <v>664</v>
      </c>
      <c r="D335" s="80">
        <v>2020</v>
      </c>
      <c r="E335" s="80" t="s">
        <v>169</v>
      </c>
      <c r="F335" s="85">
        <v>230</v>
      </c>
      <c r="G335" s="86">
        <v>6</v>
      </c>
      <c r="H335" s="87">
        <v>170.94826999999998</v>
      </c>
      <c r="I335" s="66">
        <f t="shared" si="4"/>
        <v>743.25334782608684</v>
      </c>
      <c r="M335" s="57"/>
      <c r="N335" s="57"/>
      <c r="O335" s="57"/>
      <c r="P335" s="57"/>
      <c r="Q335" s="57"/>
      <c r="R335" s="57"/>
      <c r="S335" s="57"/>
      <c r="T335" s="57"/>
      <c r="U335" s="57"/>
      <c r="V335" s="57"/>
    </row>
    <row r="336" spans="1:22" s="58" customFormat="1" ht="47.25" customHeight="1" x14ac:dyDescent="0.25">
      <c r="A336" s="56"/>
      <c r="B336" s="78"/>
      <c r="C336" s="84" t="s">
        <v>665</v>
      </c>
      <c r="D336" s="80">
        <v>2020</v>
      </c>
      <c r="E336" s="80" t="s">
        <v>28</v>
      </c>
      <c r="F336" s="85">
        <v>96</v>
      </c>
      <c r="G336" s="86">
        <v>15</v>
      </c>
      <c r="H336" s="87">
        <v>67.530649999999994</v>
      </c>
      <c r="I336" s="66">
        <f t="shared" si="4"/>
        <v>703.44427083333323</v>
      </c>
      <c r="M336" s="57"/>
      <c r="N336" s="57"/>
      <c r="O336" s="57"/>
      <c r="P336" s="57"/>
      <c r="Q336" s="57"/>
      <c r="R336" s="57"/>
      <c r="S336" s="57"/>
      <c r="T336" s="57"/>
      <c r="U336" s="57"/>
      <c r="V336" s="57"/>
    </row>
    <row r="337" spans="1:22" s="58" customFormat="1" ht="31.5" customHeight="1" x14ac:dyDescent="0.25">
      <c r="A337" s="56"/>
      <c r="B337" s="78"/>
      <c r="C337" s="84" t="s">
        <v>666</v>
      </c>
      <c r="D337" s="80">
        <v>2020</v>
      </c>
      <c r="E337" s="80" t="s">
        <v>169</v>
      </c>
      <c r="F337" s="85">
        <v>130</v>
      </c>
      <c r="G337" s="86">
        <v>10</v>
      </c>
      <c r="H337" s="87">
        <v>41.476010000000002</v>
      </c>
      <c r="I337" s="66">
        <f t="shared" si="4"/>
        <v>319.04623076923076</v>
      </c>
      <c r="M337" s="57"/>
      <c r="N337" s="57"/>
      <c r="O337" s="57"/>
      <c r="P337" s="57"/>
      <c r="Q337" s="57"/>
      <c r="R337" s="57"/>
      <c r="S337" s="57"/>
      <c r="T337" s="57"/>
      <c r="U337" s="57"/>
      <c r="V337" s="57"/>
    </row>
    <row r="338" spans="1:22" s="58" customFormat="1" ht="47.25" customHeight="1" x14ac:dyDescent="0.25">
      <c r="A338" s="56"/>
      <c r="B338" s="78"/>
      <c r="C338" s="84" t="s">
        <v>667</v>
      </c>
      <c r="D338" s="80">
        <v>2020</v>
      </c>
      <c r="E338" s="80" t="s">
        <v>28</v>
      </c>
      <c r="F338" s="85">
        <v>210</v>
      </c>
      <c r="G338" s="86">
        <v>12</v>
      </c>
      <c r="H338" s="87">
        <v>128.49307000000002</v>
      </c>
      <c r="I338" s="66">
        <f t="shared" si="4"/>
        <v>611.87176190476202</v>
      </c>
      <c r="M338" s="57"/>
      <c r="N338" s="57"/>
      <c r="O338" s="57"/>
      <c r="P338" s="57"/>
      <c r="Q338" s="57"/>
      <c r="R338" s="57"/>
      <c r="S338" s="57"/>
      <c r="T338" s="57"/>
      <c r="U338" s="57"/>
      <c r="V338" s="57"/>
    </row>
    <row r="339" spans="1:22" s="58" customFormat="1" ht="31.5" customHeight="1" x14ac:dyDescent="0.25">
      <c r="A339" s="56"/>
      <c r="B339" s="78"/>
      <c r="C339" s="84" t="s">
        <v>668</v>
      </c>
      <c r="D339" s="80">
        <v>2020</v>
      </c>
      <c r="E339" s="80" t="s">
        <v>28</v>
      </c>
      <c r="F339" s="85">
        <v>319.99999999999994</v>
      </c>
      <c r="G339" s="86">
        <v>15</v>
      </c>
      <c r="H339" s="87">
        <v>197.97182000000001</v>
      </c>
      <c r="I339" s="66">
        <f t="shared" si="4"/>
        <v>618.66193750000014</v>
      </c>
      <c r="M339" s="57"/>
      <c r="N339" s="57"/>
      <c r="O339" s="57"/>
      <c r="P339" s="57"/>
      <c r="Q339" s="57"/>
      <c r="R339" s="57"/>
      <c r="S339" s="57"/>
      <c r="T339" s="57"/>
      <c r="U339" s="57"/>
      <c r="V339" s="57"/>
    </row>
    <row r="340" spans="1:22" s="58" customFormat="1" ht="47.25" customHeight="1" x14ac:dyDescent="0.25">
      <c r="A340" s="56"/>
      <c r="B340" s="78"/>
      <c r="C340" s="84" t="s">
        <v>669</v>
      </c>
      <c r="D340" s="80">
        <v>2020</v>
      </c>
      <c r="E340" s="80" t="s">
        <v>169</v>
      </c>
      <c r="F340" s="85">
        <v>124</v>
      </c>
      <c r="G340" s="86">
        <v>7</v>
      </c>
      <c r="H340" s="87">
        <v>78.873929999999987</v>
      </c>
      <c r="I340" s="66">
        <f t="shared" si="4"/>
        <v>636.08008064516116</v>
      </c>
      <c r="M340" s="57"/>
      <c r="N340" s="57"/>
      <c r="O340" s="57"/>
      <c r="P340" s="57"/>
      <c r="Q340" s="57"/>
      <c r="R340" s="57"/>
      <c r="S340" s="57"/>
      <c r="T340" s="57"/>
      <c r="U340" s="57"/>
      <c r="V340" s="57"/>
    </row>
    <row r="341" spans="1:22" s="58" customFormat="1" ht="47.25" customHeight="1" x14ac:dyDescent="0.25">
      <c r="A341" s="56"/>
      <c r="B341" s="78"/>
      <c r="C341" s="84" t="s">
        <v>670</v>
      </c>
      <c r="D341" s="80">
        <v>2020</v>
      </c>
      <c r="E341" s="80" t="s">
        <v>28</v>
      </c>
      <c r="F341" s="85">
        <v>150</v>
      </c>
      <c r="G341" s="86">
        <v>15</v>
      </c>
      <c r="H341" s="87">
        <v>117.44539</v>
      </c>
      <c r="I341" s="66">
        <f t="shared" si="4"/>
        <v>782.96926666666661</v>
      </c>
      <c r="M341" s="57"/>
      <c r="N341" s="57"/>
      <c r="O341" s="57"/>
      <c r="P341" s="57"/>
      <c r="Q341" s="57"/>
      <c r="R341" s="57"/>
      <c r="S341" s="57"/>
      <c r="T341" s="57"/>
      <c r="U341" s="57"/>
      <c r="V341" s="57"/>
    </row>
    <row r="342" spans="1:22" s="58" customFormat="1" ht="47.25" customHeight="1" x14ac:dyDescent="0.25">
      <c r="A342" s="56"/>
      <c r="B342" s="78"/>
      <c r="C342" s="84" t="s">
        <v>671</v>
      </c>
      <c r="D342" s="80">
        <v>2020</v>
      </c>
      <c r="E342" s="80" t="s">
        <v>28</v>
      </c>
      <c r="F342" s="85">
        <v>350</v>
      </c>
      <c r="G342" s="86">
        <v>15</v>
      </c>
      <c r="H342" s="87">
        <v>178.83831000000001</v>
      </c>
      <c r="I342" s="66">
        <f t="shared" si="4"/>
        <v>510.96660000000003</v>
      </c>
      <c r="M342" s="57"/>
      <c r="N342" s="57"/>
      <c r="O342" s="57"/>
      <c r="P342" s="57"/>
      <c r="Q342" s="57"/>
      <c r="R342" s="57"/>
      <c r="S342" s="57"/>
      <c r="T342" s="57"/>
      <c r="U342" s="57"/>
      <c r="V342" s="57"/>
    </row>
    <row r="343" spans="1:22" s="58" customFormat="1" ht="47.25" customHeight="1" x14ac:dyDescent="0.25">
      <c r="A343" s="56"/>
      <c r="B343" s="78"/>
      <c r="C343" s="84" t="s">
        <v>672</v>
      </c>
      <c r="D343" s="80">
        <v>2020</v>
      </c>
      <c r="E343" s="80" t="s">
        <v>169</v>
      </c>
      <c r="F343" s="85">
        <v>170</v>
      </c>
      <c r="G343" s="86">
        <v>5</v>
      </c>
      <c r="H343" s="87">
        <v>212.17626000000001</v>
      </c>
      <c r="I343" s="66">
        <f t="shared" si="4"/>
        <v>1248.0956470588235</v>
      </c>
      <c r="M343" s="57"/>
      <c r="N343" s="57"/>
      <c r="O343" s="57"/>
      <c r="P343" s="57"/>
      <c r="Q343" s="57"/>
      <c r="R343" s="57"/>
      <c r="S343" s="57"/>
      <c r="T343" s="57"/>
      <c r="U343" s="57"/>
      <c r="V343" s="57"/>
    </row>
    <row r="344" spans="1:22" s="58" customFormat="1" ht="47.25" customHeight="1" x14ac:dyDescent="0.25">
      <c r="A344" s="56"/>
      <c r="B344" s="78"/>
      <c r="C344" s="84" t="s">
        <v>673</v>
      </c>
      <c r="D344" s="80">
        <v>2020</v>
      </c>
      <c r="E344" s="80" t="s">
        <v>169</v>
      </c>
      <c r="F344" s="85">
        <v>100</v>
      </c>
      <c r="G344" s="86">
        <v>7</v>
      </c>
      <c r="H344" s="87">
        <v>54.7986</v>
      </c>
      <c r="I344" s="66">
        <f t="shared" si="4"/>
        <v>547.98599999999999</v>
      </c>
      <c r="M344" s="57"/>
      <c r="N344" s="57"/>
      <c r="O344" s="57"/>
      <c r="P344" s="57"/>
      <c r="Q344" s="57"/>
      <c r="R344" s="57"/>
      <c r="S344" s="57"/>
      <c r="T344" s="57"/>
      <c r="U344" s="57"/>
      <c r="V344" s="57"/>
    </row>
    <row r="345" spans="1:22" s="58" customFormat="1" ht="47.25" customHeight="1" x14ac:dyDescent="0.25">
      <c r="A345" s="56"/>
      <c r="B345" s="78"/>
      <c r="C345" s="84" t="s">
        <v>674</v>
      </c>
      <c r="D345" s="80">
        <v>2020</v>
      </c>
      <c r="E345" s="80" t="s">
        <v>169</v>
      </c>
      <c r="F345" s="85">
        <v>133</v>
      </c>
      <c r="G345" s="86">
        <v>10</v>
      </c>
      <c r="H345" s="87">
        <v>569.77103</v>
      </c>
      <c r="I345" s="66">
        <f t="shared" si="4"/>
        <v>4283.9927067669178</v>
      </c>
      <c r="M345" s="57"/>
      <c r="N345" s="57"/>
      <c r="O345" s="57"/>
      <c r="P345" s="57"/>
      <c r="Q345" s="57"/>
      <c r="R345" s="57"/>
      <c r="S345" s="57"/>
      <c r="T345" s="57"/>
      <c r="U345" s="57"/>
      <c r="V345" s="57"/>
    </row>
    <row r="346" spans="1:22" s="58" customFormat="1" ht="47.25" customHeight="1" x14ac:dyDescent="0.25">
      <c r="A346" s="56"/>
      <c r="B346" s="78"/>
      <c r="C346" s="84" t="s">
        <v>675</v>
      </c>
      <c r="D346" s="80">
        <v>2020</v>
      </c>
      <c r="E346" s="80" t="s">
        <v>28</v>
      </c>
      <c r="F346" s="85">
        <v>114</v>
      </c>
      <c r="G346" s="86">
        <v>10</v>
      </c>
      <c r="H346" s="87">
        <v>401.13905</v>
      </c>
      <c r="I346" s="66">
        <f t="shared" si="4"/>
        <v>3518.7635964912279</v>
      </c>
      <c r="M346" s="57"/>
      <c r="N346" s="57"/>
      <c r="O346" s="57"/>
      <c r="P346" s="57"/>
      <c r="Q346" s="57"/>
      <c r="R346" s="57"/>
      <c r="S346" s="57"/>
      <c r="T346" s="57"/>
      <c r="U346" s="57"/>
      <c r="V346" s="57"/>
    </row>
    <row r="347" spans="1:22" s="58" customFormat="1" ht="47.25" customHeight="1" x14ac:dyDescent="0.25">
      <c r="A347" s="56"/>
      <c r="B347" s="78"/>
      <c r="C347" s="84" t="s">
        <v>676</v>
      </c>
      <c r="D347" s="80">
        <v>2020</v>
      </c>
      <c r="E347" s="80" t="s">
        <v>28</v>
      </c>
      <c r="F347" s="85">
        <v>38</v>
      </c>
      <c r="G347" s="86">
        <v>15</v>
      </c>
      <c r="H347" s="87">
        <v>26.403580000000002</v>
      </c>
      <c r="I347" s="66">
        <f t="shared" si="4"/>
        <v>694.83105263157893</v>
      </c>
      <c r="M347" s="57"/>
      <c r="N347" s="57"/>
      <c r="O347" s="57"/>
      <c r="P347" s="57"/>
      <c r="Q347" s="57"/>
      <c r="R347" s="57"/>
      <c r="S347" s="57"/>
      <c r="T347" s="57"/>
      <c r="U347" s="57"/>
      <c r="V347" s="57"/>
    </row>
    <row r="348" spans="1:22" s="58" customFormat="1" ht="47.25" customHeight="1" x14ac:dyDescent="0.25">
      <c r="A348" s="56"/>
      <c r="B348" s="78"/>
      <c r="C348" s="84" t="s">
        <v>677</v>
      </c>
      <c r="D348" s="80">
        <v>2020</v>
      </c>
      <c r="E348" s="80" t="s">
        <v>28</v>
      </c>
      <c r="F348" s="85">
        <v>105</v>
      </c>
      <c r="G348" s="86">
        <v>13</v>
      </c>
      <c r="H348" s="87">
        <v>102.17245</v>
      </c>
      <c r="I348" s="66">
        <f t="shared" si="4"/>
        <v>973.07095238095235</v>
      </c>
      <c r="M348" s="57"/>
      <c r="N348" s="57"/>
      <c r="O348" s="57"/>
      <c r="P348" s="57"/>
      <c r="Q348" s="57"/>
      <c r="R348" s="57"/>
      <c r="S348" s="57"/>
      <c r="T348" s="57"/>
      <c r="U348" s="57"/>
      <c r="V348" s="57"/>
    </row>
    <row r="349" spans="1:22" s="58" customFormat="1" ht="31.5" customHeight="1" x14ac:dyDescent="0.25">
      <c r="A349" s="56"/>
      <c r="B349" s="78"/>
      <c r="C349" s="84" t="s">
        <v>678</v>
      </c>
      <c r="D349" s="80">
        <v>2020</v>
      </c>
      <c r="E349" s="80" t="s">
        <v>169</v>
      </c>
      <c r="F349" s="85">
        <v>120</v>
      </c>
      <c r="G349" s="86">
        <v>7</v>
      </c>
      <c r="H349" s="87">
        <v>72.09581</v>
      </c>
      <c r="I349" s="66">
        <f t="shared" si="4"/>
        <v>600.79841666666664</v>
      </c>
      <c r="M349" s="57"/>
      <c r="N349" s="57"/>
      <c r="O349" s="57"/>
      <c r="P349" s="57"/>
      <c r="Q349" s="57"/>
      <c r="R349" s="57"/>
      <c r="S349" s="57"/>
      <c r="T349" s="57"/>
      <c r="U349" s="57"/>
      <c r="V349" s="57"/>
    </row>
    <row r="350" spans="1:22" s="58" customFormat="1" ht="47.25" customHeight="1" x14ac:dyDescent="0.25">
      <c r="A350" s="56"/>
      <c r="B350" s="78"/>
      <c r="C350" s="84" t="s">
        <v>679</v>
      </c>
      <c r="D350" s="80">
        <v>2020</v>
      </c>
      <c r="E350" s="80" t="s">
        <v>169</v>
      </c>
      <c r="F350" s="85">
        <v>330</v>
      </c>
      <c r="G350" s="86">
        <v>7</v>
      </c>
      <c r="H350" s="87">
        <v>869.84758999999997</v>
      </c>
      <c r="I350" s="66">
        <f t="shared" si="4"/>
        <v>2635.9017878787877</v>
      </c>
      <c r="M350" s="57"/>
      <c r="N350" s="57"/>
      <c r="O350" s="57"/>
      <c r="P350" s="57"/>
      <c r="Q350" s="57"/>
      <c r="R350" s="57"/>
      <c r="S350" s="57"/>
      <c r="T350" s="57"/>
      <c r="U350" s="57"/>
      <c r="V350" s="57"/>
    </row>
    <row r="351" spans="1:22" s="58" customFormat="1" ht="47.25" customHeight="1" x14ac:dyDescent="0.25">
      <c r="A351" s="56"/>
      <c r="B351" s="78"/>
      <c r="C351" s="84" t="s">
        <v>680</v>
      </c>
      <c r="D351" s="80">
        <v>2020</v>
      </c>
      <c r="E351" s="80" t="s">
        <v>28</v>
      </c>
      <c r="F351" s="85">
        <v>310</v>
      </c>
      <c r="G351" s="86">
        <v>15</v>
      </c>
      <c r="H351" s="87">
        <v>544.51936000000001</v>
      </c>
      <c r="I351" s="66">
        <f t="shared" si="4"/>
        <v>1756.5140645161291</v>
      </c>
      <c r="M351" s="57"/>
      <c r="N351" s="57"/>
      <c r="O351" s="57"/>
      <c r="P351" s="57"/>
      <c r="Q351" s="57"/>
      <c r="R351" s="57"/>
      <c r="S351" s="57"/>
      <c r="T351" s="57"/>
      <c r="U351" s="57"/>
      <c r="V351" s="57"/>
    </row>
    <row r="352" spans="1:22" s="58" customFormat="1" ht="47.25" customHeight="1" x14ac:dyDescent="0.25">
      <c r="A352" s="56"/>
      <c r="B352" s="78"/>
      <c r="C352" s="84" t="s">
        <v>681</v>
      </c>
      <c r="D352" s="80">
        <v>2020</v>
      </c>
      <c r="E352" s="80" t="s">
        <v>169</v>
      </c>
      <c r="F352" s="85">
        <v>96</v>
      </c>
      <c r="G352" s="86">
        <v>7</v>
      </c>
      <c r="H352" s="87">
        <v>49.751860000000001</v>
      </c>
      <c r="I352" s="66">
        <f t="shared" si="4"/>
        <v>518.24854166666671</v>
      </c>
      <c r="M352" s="57"/>
      <c r="N352" s="57"/>
      <c r="O352" s="57"/>
      <c r="P352" s="57"/>
      <c r="Q352" s="57"/>
      <c r="R352" s="57"/>
      <c r="S352" s="57"/>
      <c r="T352" s="57"/>
      <c r="U352" s="57"/>
      <c r="V352" s="57"/>
    </row>
    <row r="353" spans="1:22" s="58" customFormat="1" ht="47.25" customHeight="1" x14ac:dyDescent="0.25">
      <c r="A353" s="56"/>
      <c r="B353" s="78"/>
      <c r="C353" s="84" t="s">
        <v>682</v>
      </c>
      <c r="D353" s="80">
        <v>2020</v>
      </c>
      <c r="E353" s="80" t="s">
        <v>28</v>
      </c>
      <c r="F353" s="85">
        <v>350</v>
      </c>
      <c r="G353" s="86">
        <v>15</v>
      </c>
      <c r="H353" s="87">
        <v>175.50489000000002</v>
      </c>
      <c r="I353" s="66">
        <f t="shared" si="4"/>
        <v>501.44254285714294</v>
      </c>
      <c r="M353" s="57"/>
      <c r="N353" s="57"/>
      <c r="O353" s="57"/>
      <c r="P353" s="57"/>
      <c r="Q353" s="57"/>
      <c r="R353" s="57"/>
      <c r="S353" s="57"/>
      <c r="T353" s="57"/>
      <c r="U353" s="57"/>
      <c r="V353" s="57"/>
    </row>
    <row r="354" spans="1:22" s="58" customFormat="1" ht="47.25" customHeight="1" x14ac:dyDescent="0.25">
      <c r="A354" s="56"/>
      <c r="B354" s="78"/>
      <c r="C354" s="84" t="s">
        <v>683</v>
      </c>
      <c r="D354" s="80">
        <v>2020</v>
      </c>
      <c r="E354" s="80" t="s">
        <v>28</v>
      </c>
      <c r="F354" s="85">
        <v>25</v>
      </c>
      <c r="G354" s="86">
        <v>15</v>
      </c>
      <c r="H354" s="87">
        <v>150.40817000000001</v>
      </c>
      <c r="I354" s="66">
        <f t="shared" si="4"/>
        <v>6016.3268000000007</v>
      </c>
      <c r="M354" s="57"/>
      <c r="N354" s="57"/>
      <c r="O354" s="57"/>
      <c r="P354" s="57"/>
      <c r="Q354" s="57"/>
      <c r="R354" s="57"/>
      <c r="S354" s="57"/>
      <c r="T354" s="57"/>
      <c r="U354" s="57"/>
      <c r="V354" s="57"/>
    </row>
    <row r="355" spans="1:22" s="58" customFormat="1" ht="47.25" customHeight="1" x14ac:dyDescent="0.25">
      <c r="A355" s="56"/>
      <c r="B355" s="78"/>
      <c r="C355" s="84" t="s">
        <v>684</v>
      </c>
      <c r="D355" s="80">
        <v>2020</v>
      </c>
      <c r="E355" s="80" t="s">
        <v>169</v>
      </c>
      <c r="F355" s="85">
        <v>295</v>
      </c>
      <c r="G355" s="86">
        <v>7</v>
      </c>
      <c r="H355" s="87">
        <v>788.90448000000004</v>
      </c>
      <c r="I355" s="66">
        <f t="shared" si="4"/>
        <v>2674.2524745762712</v>
      </c>
      <c r="M355" s="57"/>
      <c r="N355" s="57"/>
      <c r="O355" s="57"/>
      <c r="P355" s="57"/>
      <c r="Q355" s="57"/>
      <c r="R355" s="57"/>
      <c r="S355" s="57"/>
      <c r="T355" s="57"/>
      <c r="U355" s="57"/>
      <c r="V355" s="57"/>
    </row>
    <row r="356" spans="1:22" s="58" customFormat="1" ht="31.5" customHeight="1" x14ac:dyDescent="0.25">
      <c r="A356" s="56"/>
      <c r="B356" s="78"/>
      <c r="C356" s="84" t="s">
        <v>685</v>
      </c>
      <c r="D356" s="80">
        <v>2020</v>
      </c>
      <c r="E356" s="80" t="s">
        <v>28</v>
      </c>
      <c r="F356" s="85">
        <v>190</v>
      </c>
      <c r="G356" s="86">
        <v>11</v>
      </c>
      <c r="H356" s="87">
        <v>74.331860000000006</v>
      </c>
      <c r="I356" s="66">
        <f t="shared" si="4"/>
        <v>391.22031578947372</v>
      </c>
      <c r="M356" s="57"/>
      <c r="N356" s="57"/>
      <c r="O356" s="57"/>
      <c r="P356" s="57"/>
      <c r="Q356" s="57"/>
      <c r="R356" s="57"/>
      <c r="S356" s="57"/>
      <c r="T356" s="57"/>
      <c r="U356" s="57"/>
      <c r="V356" s="57"/>
    </row>
    <row r="357" spans="1:22" s="58" customFormat="1" ht="31.5" customHeight="1" x14ac:dyDescent="0.25">
      <c r="A357" s="56"/>
      <c r="B357" s="78"/>
      <c r="C357" s="84" t="s">
        <v>686</v>
      </c>
      <c r="D357" s="80">
        <v>2020</v>
      </c>
      <c r="E357" s="80" t="s">
        <v>28</v>
      </c>
      <c r="F357" s="85">
        <v>160</v>
      </c>
      <c r="G357" s="86">
        <v>15</v>
      </c>
      <c r="H357" s="87">
        <v>495.86</v>
      </c>
      <c r="I357" s="66">
        <f t="shared" ref="I357:I420" si="5">H357/F357*1000</f>
        <v>3099.125</v>
      </c>
      <c r="M357" s="57"/>
      <c r="N357" s="57"/>
      <c r="O357" s="57"/>
      <c r="P357" s="57"/>
      <c r="Q357" s="57"/>
      <c r="R357" s="57"/>
      <c r="S357" s="57"/>
      <c r="T357" s="57"/>
      <c r="U357" s="57"/>
      <c r="V357" s="57"/>
    </row>
    <row r="358" spans="1:22" s="58" customFormat="1" ht="31.5" customHeight="1" x14ac:dyDescent="0.25">
      <c r="A358" s="56"/>
      <c r="B358" s="78"/>
      <c r="C358" s="84" t="s">
        <v>687</v>
      </c>
      <c r="D358" s="80">
        <v>2020</v>
      </c>
      <c r="E358" s="80" t="s">
        <v>28</v>
      </c>
      <c r="F358" s="85">
        <v>240</v>
      </c>
      <c r="G358" s="86">
        <v>10</v>
      </c>
      <c r="H358" s="87">
        <v>91.986009999999993</v>
      </c>
      <c r="I358" s="66">
        <f t="shared" si="5"/>
        <v>383.27504166666665</v>
      </c>
      <c r="M358" s="57"/>
      <c r="N358" s="57"/>
      <c r="O358" s="57"/>
      <c r="P358" s="57"/>
      <c r="Q358" s="57"/>
      <c r="R358" s="57"/>
      <c r="S358" s="57"/>
      <c r="T358" s="57"/>
      <c r="U358" s="57"/>
      <c r="V358" s="57"/>
    </row>
    <row r="359" spans="1:22" s="58" customFormat="1" ht="47.25" customHeight="1" x14ac:dyDescent="0.25">
      <c r="A359" s="56"/>
      <c r="B359" s="78"/>
      <c r="C359" s="84" t="s">
        <v>688</v>
      </c>
      <c r="D359" s="80">
        <v>2020</v>
      </c>
      <c r="E359" s="80" t="s">
        <v>28</v>
      </c>
      <c r="F359" s="85">
        <v>100</v>
      </c>
      <c r="G359" s="86">
        <v>15</v>
      </c>
      <c r="H359" s="87">
        <v>59.250330000000005</v>
      </c>
      <c r="I359" s="66">
        <f t="shared" si="5"/>
        <v>592.50330000000008</v>
      </c>
      <c r="M359" s="57"/>
      <c r="N359" s="57"/>
      <c r="O359" s="57"/>
      <c r="P359" s="57"/>
      <c r="Q359" s="57"/>
      <c r="R359" s="57"/>
      <c r="S359" s="57"/>
      <c r="T359" s="57"/>
      <c r="U359" s="57"/>
      <c r="V359" s="57"/>
    </row>
    <row r="360" spans="1:22" s="58" customFormat="1" ht="31.5" customHeight="1" x14ac:dyDescent="0.25">
      <c r="A360" s="56"/>
      <c r="B360" s="78"/>
      <c r="C360" s="84" t="s">
        <v>689</v>
      </c>
      <c r="D360" s="80">
        <v>2020</v>
      </c>
      <c r="E360" s="80" t="s">
        <v>169</v>
      </c>
      <c r="F360" s="85">
        <v>110</v>
      </c>
      <c r="G360" s="86">
        <v>10</v>
      </c>
      <c r="H360" s="87">
        <v>64.989279999999994</v>
      </c>
      <c r="I360" s="66">
        <f t="shared" si="5"/>
        <v>590.81163636363635</v>
      </c>
      <c r="M360" s="57"/>
      <c r="N360" s="57"/>
      <c r="O360" s="57"/>
      <c r="P360" s="57"/>
      <c r="Q360" s="57"/>
      <c r="R360" s="57"/>
      <c r="S360" s="57"/>
      <c r="T360" s="57"/>
      <c r="U360" s="57"/>
      <c r="V360" s="57"/>
    </row>
    <row r="361" spans="1:22" s="58" customFormat="1" ht="47.25" customHeight="1" x14ac:dyDescent="0.25">
      <c r="A361" s="56"/>
      <c r="B361" s="78"/>
      <c r="C361" s="84" t="s">
        <v>690</v>
      </c>
      <c r="D361" s="80">
        <v>2020</v>
      </c>
      <c r="E361" s="80" t="s">
        <v>28</v>
      </c>
      <c r="F361" s="85">
        <v>32</v>
      </c>
      <c r="G361" s="86">
        <v>15</v>
      </c>
      <c r="H361" s="87">
        <v>266.63830999999999</v>
      </c>
      <c r="I361" s="66">
        <f t="shared" si="5"/>
        <v>8332.4471874999999</v>
      </c>
      <c r="M361" s="57"/>
      <c r="N361" s="57"/>
      <c r="O361" s="57"/>
      <c r="P361" s="57"/>
      <c r="Q361" s="57"/>
      <c r="R361" s="57"/>
      <c r="S361" s="57"/>
      <c r="T361" s="57"/>
      <c r="U361" s="57"/>
      <c r="V361" s="57"/>
    </row>
    <row r="362" spans="1:22" s="58" customFormat="1" ht="31.5" customHeight="1" x14ac:dyDescent="0.25">
      <c r="A362" s="56"/>
      <c r="B362" s="78"/>
      <c r="C362" s="84" t="s">
        <v>691</v>
      </c>
      <c r="D362" s="80">
        <v>2020</v>
      </c>
      <c r="E362" s="80" t="s">
        <v>169</v>
      </c>
      <c r="F362" s="85">
        <v>110</v>
      </c>
      <c r="G362" s="86">
        <v>6</v>
      </c>
      <c r="H362" s="87">
        <v>65.387929999999997</v>
      </c>
      <c r="I362" s="66">
        <f t="shared" si="5"/>
        <v>594.43572727272715</v>
      </c>
      <c r="M362" s="57"/>
      <c r="N362" s="57"/>
      <c r="O362" s="57"/>
      <c r="P362" s="57"/>
      <c r="Q362" s="57"/>
      <c r="R362" s="57"/>
      <c r="S362" s="57"/>
      <c r="T362" s="57"/>
      <c r="U362" s="57"/>
      <c r="V362" s="57"/>
    </row>
    <row r="363" spans="1:22" s="58" customFormat="1" ht="31.5" customHeight="1" x14ac:dyDescent="0.25">
      <c r="A363" s="56"/>
      <c r="B363" s="78"/>
      <c r="C363" s="84" t="s">
        <v>692</v>
      </c>
      <c r="D363" s="80">
        <v>2020</v>
      </c>
      <c r="E363" s="80" t="s">
        <v>28</v>
      </c>
      <c r="F363" s="85">
        <v>170</v>
      </c>
      <c r="G363" s="86">
        <v>15</v>
      </c>
      <c r="H363" s="87">
        <v>31.260429999999999</v>
      </c>
      <c r="I363" s="66">
        <f t="shared" si="5"/>
        <v>183.88488235294116</v>
      </c>
      <c r="M363" s="57"/>
      <c r="N363" s="57"/>
      <c r="O363" s="57"/>
      <c r="P363" s="57"/>
      <c r="Q363" s="57"/>
      <c r="R363" s="57"/>
      <c r="S363" s="57"/>
      <c r="T363" s="57"/>
      <c r="U363" s="57"/>
      <c r="V363" s="57"/>
    </row>
    <row r="364" spans="1:22" s="58" customFormat="1" ht="47.25" customHeight="1" x14ac:dyDescent="0.25">
      <c r="A364" s="56"/>
      <c r="B364" s="78"/>
      <c r="C364" s="84" t="s">
        <v>638</v>
      </c>
      <c r="D364" s="80">
        <v>2020</v>
      </c>
      <c r="E364" s="80" t="s">
        <v>28</v>
      </c>
      <c r="F364" s="85">
        <v>290</v>
      </c>
      <c r="G364" s="86">
        <v>5</v>
      </c>
      <c r="H364" s="87">
        <v>178.58197000000001</v>
      </c>
      <c r="I364" s="66">
        <f t="shared" si="5"/>
        <v>615.79989655172415</v>
      </c>
      <c r="M364" s="57"/>
      <c r="N364" s="57"/>
      <c r="O364" s="57"/>
      <c r="P364" s="57"/>
      <c r="Q364" s="57"/>
      <c r="R364" s="57"/>
      <c r="S364" s="57"/>
      <c r="T364" s="57"/>
      <c r="U364" s="57"/>
      <c r="V364" s="57"/>
    </row>
    <row r="365" spans="1:22" s="58" customFormat="1" ht="47.25" customHeight="1" x14ac:dyDescent="0.25">
      <c r="A365" s="56"/>
      <c r="B365" s="78"/>
      <c r="C365" s="84" t="s">
        <v>693</v>
      </c>
      <c r="D365" s="80">
        <v>2020</v>
      </c>
      <c r="E365" s="80" t="s">
        <v>169</v>
      </c>
      <c r="F365" s="85">
        <v>101</v>
      </c>
      <c r="G365" s="86">
        <v>5</v>
      </c>
      <c r="H365" s="87">
        <v>386.62953999999996</v>
      </c>
      <c r="I365" s="66">
        <f t="shared" si="5"/>
        <v>3828.0152475247519</v>
      </c>
      <c r="M365" s="57"/>
      <c r="N365" s="57"/>
      <c r="O365" s="57"/>
      <c r="P365" s="57"/>
      <c r="Q365" s="57"/>
      <c r="R365" s="57"/>
      <c r="S365" s="57"/>
      <c r="T365" s="57"/>
      <c r="U365" s="57"/>
      <c r="V365" s="57"/>
    </row>
    <row r="366" spans="1:22" s="58" customFormat="1" ht="31.5" customHeight="1" x14ac:dyDescent="0.25">
      <c r="A366" s="56"/>
      <c r="B366" s="78"/>
      <c r="C366" s="84" t="s">
        <v>694</v>
      </c>
      <c r="D366" s="80">
        <v>2020</v>
      </c>
      <c r="E366" s="80" t="s">
        <v>169</v>
      </c>
      <c r="F366" s="85">
        <v>200</v>
      </c>
      <c r="G366" s="86">
        <v>7</v>
      </c>
      <c r="H366" s="87">
        <v>146.72478000000001</v>
      </c>
      <c r="I366" s="66">
        <f t="shared" si="5"/>
        <v>733.62390000000005</v>
      </c>
      <c r="M366" s="57"/>
      <c r="N366" s="57"/>
      <c r="O366" s="57"/>
      <c r="P366" s="57"/>
      <c r="Q366" s="57"/>
      <c r="R366" s="57"/>
      <c r="S366" s="57"/>
      <c r="T366" s="57"/>
      <c r="U366" s="57"/>
      <c r="V366" s="57"/>
    </row>
    <row r="367" spans="1:22" s="58" customFormat="1" ht="47.25" customHeight="1" x14ac:dyDescent="0.25">
      <c r="A367" s="56"/>
      <c r="B367" s="78"/>
      <c r="C367" s="84" t="s">
        <v>695</v>
      </c>
      <c r="D367" s="80">
        <v>2020</v>
      </c>
      <c r="E367" s="80" t="s">
        <v>169</v>
      </c>
      <c r="F367" s="85">
        <v>110</v>
      </c>
      <c r="G367" s="86">
        <v>5</v>
      </c>
      <c r="H367" s="87">
        <v>51.444099999999999</v>
      </c>
      <c r="I367" s="66">
        <f t="shared" si="5"/>
        <v>467.67363636363632</v>
      </c>
      <c r="M367" s="57"/>
      <c r="N367" s="57"/>
      <c r="O367" s="57"/>
      <c r="P367" s="57"/>
      <c r="Q367" s="57"/>
      <c r="R367" s="57"/>
      <c r="S367" s="57"/>
      <c r="T367" s="57"/>
      <c r="U367" s="57"/>
      <c r="V367" s="57"/>
    </row>
    <row r="368" spans="1:22" s="58" customFormat="1" ht="47.25" customHeight="1" x14ac:dyDescent="0.25">
      <c r="A368" s="56"/>
      <c r="B368" s="78"/>
      <c r="C368" s="84" t="s">
        <v>696</v>
      </c>
      <c r="D368" s="80">
        <v>2020</v>
      </c>
      <c r="E368" s="80" t="s">
        <v>169</v>
      </c>
      <c r="F368" s="85">
        <v>60</v>
      </c>
      <c r="G368" s="86">
        <v>7</v>
      </c>
      <c r="H368" s="87">
        <v>27.85604</v>
      </c>
      <c r="I368" s="66">
        <f t="shared" si="5"/>
        <v>464.26733333333328</v>
      </c>
      <c r="M368" s="57"/>
      <c r="N368" s="57"/>
      <c r="O368" s="57"/>
      <c r="P368" s="57"/>
      <c r="Q368" s="57"/>
      <c r="R368" s="57"/>
      <c r="S368" s="57"/>
      <c r="T368" s="57"/>
      <c r="U368" s="57"/>
      <c r="V368" s="57"/>
    </row>
    <row r="369" spans="1:22" s="58" customFormat="1" ht="47.25" customHeight="1" x14ac:dyDescent="0.25">
      <c r="A369" s="56"/>
      <c r="B369" s="78"/>
      <c r="C369" s="84" t="s">
        <v>697</v>
      </c>
      <c r="D369" s="80">
        <v>2020</v>
      </c>
      <c r="E369" s="80" t="s">
        <v>169</v>
      </c>
      <c r="F369" s="85">
        <v>140</v>
      </c>
      <c r="G369" s="86">
        <v>5</v>
      </c>
      <c r="H369" s="87">
        <v>93.442589999999996</v>
      </c>
      <c r="I369" s="66">
        <f t="shared" si="5"/>
        <v>667.44707142857135</v>
      </c>
      <c r="M369" s="57"/>
      <c r="N369" s="57"/>
      <c r="O369" s="57"/>
      <c r="P369" s="57"/>
      <c r="Q369" s="57"/>
      <c r="R369" s="57"/>
      <c r="S369" s="57"/>
      <c r="T369" s="57"/>
      <c r="U369" s="57"/>
      <c r="V369" s="57"/>
    </row>
    <row r="370" spans="1:22" s="58" customFormat="1" ht="31.5" customHeight="1" x14ac:dyDescent="0.25">
      <c r="A370" s="56"/>
      <c r="B370" s="78"/>
      <c r="C370" s="84" t="s">
        <v>698</v>
      </c>
      <c r="D370" s="80">
        <v>2020</v>
      </c>
      <c r="E370" s="80" t="s">
        <v>28</v>
      </c>
      <c r="F370" s="85">
        <v>96</v>
      </c>
      <c r="G370" s="86">
        <v>15</v>
      </c>
      <c r="H370" s="87">
        <v>422.51650000000001</v>
      </c>
      <c r="I370" s="66">
        <f t="shared" si="5"/>
        <v>4401.2135416666661</v>
      </c>
      <c r="M370" s="57"/>
      <c r="N370" s="57"/>
      <c r="O370" s="57"/>
      <c r="P370" s="57"/>
      <c r="Q370" s="57"/>
      <c r="R370" s="57"/>
      <c r="S370" s="57"/>
      <c r="T370" s="57"/>
      <c r="U370" s="57"/>
      <c r="V370" s="57"/>
    </row>
    <row r="371" spans="1:22" s="58" customFormat="1" ht="47.25" customHeight="1" x14ac:dyDescent="0.25">
      <c r="A371" s="56"/>
      <c r="B371" s="78"/>
      <c r="C371" s="84" t="s">
        <v>699</v>
      </c>
      <c r="D371" s="80">
        <v>2020</v>
      </c>
      <c r="E371" s="80" t="s">
        <v>169</v>
      </c>
      <c r="F371" s="85">
        <v>93</v>
      </c>
      <c r="G371" s="86">
        <v>7</v>
      </c>
      <c r="H371" s="87">
        <v>253.38689000000002</v>
      </c>
      <c r="I371" s="66">
        <f t="shared" si="5"/>
        <v>2724.5902150537636</v>
      </c>
      <c r="M371" s="57"/>
      <c r="N371" s="57"/>
      <c r="O371" s="57"/>
      <c r="P371" s="57"/>
      <c r="Q371" s="57"/>
      <c r="R371" s="57"/>
      <c r="S371" s="57"/>
      <c r="T371" s="57"/>
      <c r="U371" s="57"/>
      <c r="V371" s="57"/>
    </row>
    <row r="372" spans="1:22" s="58" customFormat="1" ht="47.25" customHeight="1" x14ac:dyDescent="0.25">
      <c r="A372" s="56"/>
      <c r="B372" s="78"/>
      <c r="C372" s="84" t="s">
        <v>700</v>
      </c>
      <c r="D372" s="80">
        <v>2020</v>
      </c>
      <c r="E372" s="80" t="s">
        <v>28</v>
      </c>
      <c r="F372" s="85">
        <v>170</v>
      </c>
      <c r="G372" s="86">
        <v>15</v>
      </c>
      <c r="H372" s="87">
        <v>46.483710000000002</v>
      </c>
      <c r="I372" s="66">
        <f t="shared" si="5"/>
        <v>273.43358823529411</v>
      </c>
      <c r="M372" s="57"/>
      <c r="N372" s="57"/>
      <c r="O372" s="57"/>
      <c r="P372" s="57"/>
      <c r="Q372" s="57"/>
      <c r="R372" s="57"/>
      <c r="S372" s="57"/>
      <c r="T372" s="57"/>
      <c r="U372" s="57"/>
      <c r="V372" s="57"/>
    </row>
    <row r="373" spans="1:22" s="58" customFormat="1" ht="31.5" customHeight="1" x14ac:dyDescent="0.25">
      <c r="A373" s="56"/>
      <c r="B373" s="78"/>
      <c r="C373" s="84" t="s">
        <v>701</v>
      </c>
      <c r="D373" s="80">
        <v>2020</v>
      </c>
      <c r="E373" s="80" t="s">
        <v>169</v>
      </c>
      <c r="F373" s="85">
        <v>290</v>
      </c>
      <c r="G373" s="86">
        <v>5</v>
      </c>
      <c r="H373" s="87">
        <v>150.22394</v>
      </c>
      <c r="I373" s="66">
        <f t="shared" si="5"/>
        <v>518.01358620689655</v>
      </c>
      <c r="M373" s="57"/>
      <c r="N373" s="57"/>
      <c r="O373" s="57"/>
      <c r="P373" s="57"/>
      <c r="Q373" s="57"/>
      <c r="R373" s="57"/>
      <c r="S373" s="57"/>
      <c r="T373" s="57"/>
      <c r="U373" s="57"/>
      <c r="V373" s="57"/>
    </row>
    <row r="374" spans="1:22" s="58" customFormat="1" ht="31.5" customHeight="1" x14ac:dyDescent="0.25">
      <c r="A374" s="56"/>
      <c r="B374" s="78"/>
      <c r="C374" s="84" t="s">
        <v>702</v>
      </c>
      <c r="D374" s="80">
        <v>2020</v>
      </c>
      <c r="E374" s="80" t="s">
        <v>28</v>
      </c>
      <c r="F374" s="85">
        <v>160</v>
      </c>
      <c r="G374" s="86">
        <v>15</v>
      </c>
      <c r="H374" s="87">
        <v>515.89947999999993</v>
      </c>
      <c r="I374" s="66">
        <f t="shared" si="5"/>
        <v>3224.3717499999993</v>
      </c>
      <c r="M374" s="57"/>
      <c r="N374" s="57"/>
      <c r="O374" s="57"/>
      <c r="P374" s="57"/>
      <c r="Q374" s="57"/>
      <c r="R374" s="57"/>
      <c r="S374" s="57"/>
      <c r="T374" s="57"/>
      <c r="U374" s="57"/>
      <c r="V374" s="57"/>
    </row>
    <row r="375" spans="1:22" s="58" customFormat="1" ht="31.5" customHeight="1" x14ac:dyDescent="0.25">
      <c r="A375" s="56"/>
      <c r="B375" s="78"/>
      <c r="C375" s="84" t="s">
        <v>703</v>
      </c>
      <c r="D375" s="80">
        <v>2020</v>
      </c>
      <c r="E375" s="80" t="s">
        <v>28</v>
      </c>
      <c r="F375" s="85">
        <v>6</v>
      </c>
      <c r="G375" s="86">
        <v>15</v>
      </c>
      <c r="H375" s="87">
        <v>95.416669999999996</v>
      </c>
      <c r="I375" s="66">
        <f t="shared" si="5"/>
        <v>15902.778333333332</v>
      </c>
      <c r="M375" s="57"/>
      <c r="N375" s="57"/>
      <c r="O375" s="57"/>
      <c r="P375" s="57"/>
      <c r="Q375" s="57"/>
      <c r="R375" s="57"/>
      <c r="S375" s="57"/>
      <c r="T375" s="57"/>
      <c r="U375" s="57"/>
      <c r="V375" s="57"/>
    </row>
    <row r="376" spans="1:22" s="58" customFormat="1" ht="47.25" customHeight="1" x14ac:dyDescent="0.25">
      <c r="A376" s="56"/>
      <c r="B376" s="78"/>
      <c r="C376" s="84" t="s">
        <v>704</v>
      </c>
      <c r="D376" s="80">
        <v>2020</v>
      </c>
      <c r="E376" s="80" t="s">
        <v>28</v>
      </c>
      <c r="F376" s="85">
        <v>215</v>
      </c>
      <c r="G376" s="86">
        <v>7</v>
      </c>
      <c r="H376" s="87">
        <v>568.04654000000005</v>
      </c>
      <c r="I376" s="66">
        <f t="shared" si="5"/>
        <v>2642.0769302325584</v>
      </c>
      <c r="M376" s="57"/>
      <c r="N376" s="57"/>
      <c r="O376" s="57"/>
      <c r="P376" s="57"/>
      <c r="Q376" s="57"/>
      <c r="R376" s="57"/>
      <c r="S376" s="57"/>
      <c r="T376" s="57"/>
      <c r="U376" s="57"/>
      <c r="V376" s="57"/>
    </row>
    <row r="377" spans="1:22" s="58" customFormat="1" ht="47.25" customHeight="1" x14ac:dyDescent="0.25">
      <c r="A377" s="56"/>
      <c r="B377" s="78"/>
      <c r="C377" s="84" t="s">
        <v>705</v>
      </c>
      <c r="D377" s="80">
        <v>2020</v>
      </c>
      <c r="E377" s="80" t="s">
        <v>28</v>
      </c>
      <c r="F377" s="85">
        <v>140</v>
      </c>
      <c r="G377" s="86">
        <v>15</v>
      </c>
      <c r="H377" s="87">
        <v>91.263050000000007</v>
      </c>
      <c r="I377" s="66">
        <f t="shared" si="5"/>
        <v>651.87892857142856</v>
      </c>
      <c r="M377" s="57"/>
      <c r="N377" s="57"/>
      <c r="O377" s="57"/>
      <c r="P377" s="57"/>
      <c r="Q377" s="57"/>
      <c r="R377" s="57"/>
      <c r="S377" s="57"/>
      <c r="T377" s="57"/>
      <c r="U377" s="57"/>
      <c r="V377" s="57"/>
    </row>
    <row r="378" spans="1:22" s="58" customFormat="1" ht="47.25" customHeight="1" x14ac:dyDescent="0.25">
      <c r="A378" s="56"/>
      <c r="B378" s="78"/>
      <c r="C378" s="84" t="s">
        <v>706</v>
      </c>
      <c r="D378" s="80">
        <v>2020</v>
      </c>
      <c r="E378" s="80" t="s">
        <v>28</v>
      </c>
      <c r="F378" s="85">
        <v>655</v>
      </c>
      <c r="G378" s="86">
        <v>15</v>
      </c>
      <c r="H378" s="87">
        <v>1293.60752</v>
      </c>
      <c r="I378" s="66">
        <f t="shared" si="5"/>
        <v>1974.9733129770991</v>
      </c>
      <c r="M378" s="57"/>
      <c r="N378" s="57"/>
      <c r="O378" s="57"/>
      <c r="P378" s="57"/>
      <c r="Q378" s="57"/>
      <c r="R378" s="57"/>
      <c r="S378" s="57"/>
      <c r="T378" s="57"/>
      <c r="U378" s="57"/>
      <c r="V378" s="57"/>
    </row>
    <row r="379" spans="1:22" s="58" customFormat="1" ht="47.25" customHeight="1" x14ac:dyDescent="0.25">
      <c r="A379" s="56"/>
      <c r="B379" s="78"/>
      <c r="C379" s="84" t="s">
        <v>707</v>
      </c>
      <c r="D379" s="80">
        <v>2020</v>
      </c>
      <c r="E379" s="80" t="s">
        <v>28</v>
      </c>
      <c r="F379" s="85">
        <v>181</v>
      </c>
      <c r="G379" s="86">
        <v>15</v>
      </c>
      <c r="H379" s="87">
        <v>667.60424999999998</v>
      </c>
      <c r="I379" s="66">
        <f t="shared" si="5"/>
        <v>3688.4212707182319</v>
      </c>
      <c r="M379" s="57"/>
      <c r="N379" s="57"/>
      <c r="O379" s="57"/>
      <c r="P379" s="57"/>
      <c r="Q379" s="57"/>
      <c r="R379" s="57"/>
      <c r="S379" s="57"/>
      <c r="T379" s="57"/>
      <c r="U379" s="57"/>
      <c r="V379" s="57"/>
    </row>
    <row r="380" spans="1:22" s="58" customFormat="1" ht="47.25" customHeight="1" x14ac:dyDescent="0.25">
      <c r="A380" s="56"/>
      <c r="B380" s="78"/>
      <c r="C380" s="84" t="s">
        <v>708</v>
      </c>
      <c r="D380" s="80">
        <v>2020</v>
      </c>
      <c r="E380" s="80" t="s">
        <v>169</v>
      </c>
      <c r="F380" s="85">
        <v>87</v>
      </c>
      <c r="G380" s="86">
        <v>5</v>
      </c>
      <c r="H380" s="87">
        <v>362.58330999999998</v>
      </c>
      <c r="I380" s="66">
        <f t="shared" si="5"/>
        <v>4167.6242528735629</v>
      </c>
      <c r="M380" s="57"/>
      <c r="N380" s="57"/>
      <c r="O380" s="57"/>
      <c r="P380" s="57"/>
      <c r="Q380" s="57"/>
      <c r="R380" s="57"/>
      <c r="S380" s="57"/>
      <c r="T380" s="57"/>
      <c r="U380" s="57"/>
      <c r="V380" s="57"/>
    </row>
    <row r="381" spans="1:22" s="58" customFormat="1" ht="47.25" customHeight="1" x14ac:dyDescent="0.25">
      <c r="A381" s="56"/>
      <c r="B381" s="78"/>
      <c r="C381" s="84" t="s">
        <v>709</v>
      </c>
      <c r="D381" s="80">
        <v>2020</v>
      </c>
      <c r="E381" s="80" t="s">
        <v>169</v>
      </c>
      <c r="F381" s="85">
        <v>143</v>
      </c>
      <c r="G381" s="86">
        <v>5</v>
      </c>
      <c r="H381" s="87">
        <v>363.36746999999997</v>
      </c>
      <c r="I381" s="66">
        <f t="shared" si="5"/>
        <v>2541.0312587412586</v>
      </c>
      <c r="M381" s="57"/>
      <c r="N381" s="57"/>
      <c r="O381" s="57"/>
      <c r="P381" s="57"/>
      <c r="Q381" s="57"/>
      <c r="R381" s="57"/>
      <c r="S381" s="57"/>
      <c r="T381" s="57"/>
      <c r="U381" s="57"/>
      <c r="V381" s="57"/>
    </row>
    <row r="382" spans="1:22" s="58" customFormat="1" ht="47.25" customHeight="1" x14ac:dyDescent="0.25">
      <c r="A382" s="56"/>
      <c r="B382" s="78"/>
      <c r="C382" s="84" t="s">
        <v>710</v>
      </c>
      <c r="D382" s="80">
        <v>2020</v>
      </c>
      <c r="E382" s="80" t="s">
        <v>28</v>
      </c>
      <c r="F382" s="85">
        <v>50</v>
      </c>
      <c r="G382" s="86">
        <v>14</v>
      </c>
      <c r="H382" s="87">
        <v>43.445809999999994</v>
      </c>
      <c r="I382" s="66">
        <f t="shared" si="5"/>
        <v>868.91619999999989</v>
      </c>
      <c r="M382" s="57"/>
      <c r="N382" s="57"/>
      <c r="O382" s="57"/>
      <c r="P382" s="57"/>
      <c r="Q382" s="57"/>
      <c r="R382" s="57"/>
      <c r="S382" s="57"/>
      <c r="T382" s="57"/>
      <c r="U382" s="57"/>
      <c r="V382" s="57"/>
    </row>
    <row r="383" spans="1:22" s="58" customFormat="1" ht="47.25" customHeight="1" x14ac:dyDescent="0.25">
      <c r="A383" s="56"/>
      <c r="B383" s="78"/>
      <c r="C383" s="84" t="s">
        <v>711</v>
      </c>
      <c r="D383" s="80">
        <v>2020</v>
      </c>
      <c r="E383" s="80" t="s">
        <v>169</v>
      </c>
      <c r="F383" s="85">
        <v>30</v>
      </c>
      <c r="G383" s="86">
        <v>5</v>
      </c>
      <c r="H383" s="87">
        <v>29.146729999999998</v>
      </c>
      <c r="I383" s="66">
        <f t="shared" si="5"/>
        <v>971.55766666666671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</row>
    <row r="384" spans="1:22" s="58" customFormat="1" ht="31.5" customHeight="1" x14ac:dyDescent="0.25">
      <c r="A384" s="56"/>
      <c r="B384" s="78"/>
      <c r="C384" s="84" t="s">
        <v>712</v>
      </c>
      <c r="D384" s="80">
        <v>2020</v>
      </c>
      <c r="E384" s="80" t="s">
        <v>169</v>
      </c>
      <c r="F384" s="85">
        <v>38</v>
      </c>
      <c r="G384" s="86">
        <v>7</v>
      </c>
      <c r="H384" s="87">
        <v>58.824152731070903</v>
      </c>
      <c r="I384" s="66">
        <f t="shared" si="5"/>
        <v>1548.004019238708</v>
      </c>
      <c r="M384" s="57"/>
      <c r="N384" s="57"/>
      <c r="O384" s="57"/>
      <c r="P384" s="57"/>
      <c r="Q384" s="57"/>
      <c r="R384" s="57"/>
      <c r="S384" s="57"/>
      <c r="T384" s="57"/>
      <c r="U384" s="57"/>
      <c r="V384" s="57"/>
    </row>
    <row r="385" spans="1:22" s="58" customFormat="1" ht="47.25" customHeight="1" x14ac:dyDescent="0.25">
      <c r="A385" s="56"/>
      <c r="B385" s="78"/>
      <c r="C385" s="84" t="s">
        <v>713</v>
      </c>
      <c r="D385" s="80">
        <v>2020</v>
      </c>
      <c r="E385" s="80" t="s">
        <v>28</v>
      </c>
      <c r="F385" s="85">
        <v>73</v>
      </c>
      <c r="G385" s="86">
        <v>15</v>
      </c>
      <c r="H385" s="87">
        <v>330.4477</v>
      </c>
      <c r="I385" s="66">
        <f t="shared" si="5"/>
        <v>4526.6808219178083</v>
      </c>
      <c r="M385" s="57"/>
      <c r="N385" s="57"/>
      <c r="O385" s="57"/>
      <c r="P385" s="57"/>
      <c r="Q385" s="57"/>
      <c r="R385" s="57"/>
      <c r="S385" s="57"/>
      <c r="T385" s="57"/>
      <c r="U385" s="57"/>
      <c r="V385" s="57"/>
    </row>
    <row r="386" spans="1:22" s="58" customFormat="1" ht="47.25" customHeight="1" x14ac:dyDescent="0.25">
      <c r="A386" s="56"/>
      <c r="B386" s="78"/>
      <c r="C386" s="84" t="s">
        <v>714</v>
      </c>
      <c r="D386" s="80">
        <v>2020</v>
      </c>
      <c r="E386" s="80" t="s">
        <v>169</v>
      </c>
      <c r="F386" s="85">
        <v>90</v>
      </c>
      <c r="G386" s="86">
        <v>5</v>
      </c>
      <c r="H386" s="87">
        <v>30.748169999999998</v>
      </c>
      <c r="I386" s="66">
        <f t="shared" si="5"/>
        <v>341.6463333333333</v>
      </c>
      <c r="M386" s="57"/>
      <c r="N386" s="57"/>
      <c r="O386" s="57"/>
      <c r="P386" s="57"/>
      <c r="Q386" s="57"/>
      <c r="R386" s="57"/>
      <c r="S386" s="57"/>
      <c r="T386" s="57"/>
      <c r="U386" s="57"/>
      <c r="V386" s="57"/>
    </row>
    <row r="387" spans="1:22" s="58" customFormat="1" ht="31.5" customHeight="1" x14ac:dyDescent="0.25">
      <c r="A387" s="56"/>
      <c r="B387" s="78"/>
      <c r="C387" s="84" t="s">
        <v>715</v>
      </c>
      <c r="D387" s="80">
        <v>2020</v>
      </c>
      <c r="E387" s="80" t="s">
        <v>28</v>
      </c>
      <c r="F387" s="85">
        <v>239</v>
      </c>
      <c r="G387" s="86">
        <v>15</v>
      </c>
      <c r="H387" s="87">
        <v>75.253</v>
      </c>
      <c r="I387" s="66">
        <f t="shared" si="5"/>
        <v>314.86610878661088</v>
      </c>
      <c r="M387" s="57"/>
      <c r="N387" s="57"/>
      <c r="O387" s="57"/>
      <c r="P387" s="57"/>
      <c r="Q387" s="57"/>
      <c r="R387" s="57"/>
      <c r="S387" s="57"/>
      <c r="T387" s="57"/>
      <c r="U387" s="57"/>
      <c r="V387" s="57"/>
    </row>
    <row r="388" spans="1:22" s="58" customFormat="1" ht="47.25" customHeight="1" x14ac:dyDescent="0.25">
      <c r="A388" s="56"/>
      <c r="B388" s="78"/>
      <c r="C388" s="84" t="s">
        <v>716</v>
      </c>
      <c r="D388" s="80">
        <v>2020</v>
      </c>
      <c r="E388" s="80" t="s">
        <v>28</v>
      </c>
      <c r="F388" s="85">
        <v>275</v>
      </c>
      <c r="G388" s="86">
        <v>15</v>
      </c>
      <c r="H388" s="87">
        <v>537.03652</v>
      </c>
      <c r="I388" s="66">
        <f t="shared" si="5"/>
        <v>1952.8600727272726</v>
      </c>
      <c r="M388" s="57"/>
      <c r="N388" s="57"/>
      <c r="O388" s="57"/>
      <c r="P388" s="57"/>
      <c r="Q388" s="57"/>
      <c r="R388" s="57"/>
      <c r="S388" s="57"/>
      <c r="T388" s="57"/>
      <c r="U388" s="57"/>
      <c r="V388" s="57"/>
    </row>
    <row r="389" spans="1:22" s="58" customFormat="1" ht="47.25" customHeight="1" x14ac:dyDescent="0.25">
      <c r="A389" s="56"/>
      <c r="B389" s="78"/>
      <c r="C389" s="84" t="s">
        <v>717</v>
      </c>
      <c r="D389" s="80">
        <v>2020</v>
      </c>
      <c r="E389" s="80" t="s">
        <v>169</v>
      </c>
      <c r="F389" s="85">
        <v>210</v>
      </c>
      <c r="G389" s="86">
        <v>10</v>
      </c>
      <c r="H389" s="87">
        <v>78.431910000000002</v>
      </c>
      <c r="I389" s="66">
        <f t="shared" si="5"/>
        <v>373.48528571428574</v>
      </c>
      <c r="M389" s="57"/>
      <c r="N389" s="57"/>
      <c r="O389" s="57"/>
      <c r="P389" s="57"/>
      <c r="Q389" s="57"/>
      <c r="R389" s="57"/>
      <c r="S389" s="57"/>
      <c r="T389" s="57"/>
      <c r="U389" s="57"/>
      <c r="V389" s="57"/>
    </row>
    <row r="390" spans="1:22" s="58" customFormat="1" ht="47.25" customHeight="1" x14ac:dyDescent="0.25">
      <c r="A390" s="56"/>
      <c r="B390" s="78"/>
      <c r="C390" s="84" t="s">
        <v>718</v>
      </c>
      <c r="D390" s="80">
        <v>2020</v>
      </c>
      <c r="E390" s="80" t="s">
        <v>169</v>
      </c>
      <c r="F390" s="85">
        <v>30</v>
      </c>
      <c r="G390" s="86">
        <v>5</v>
      </c>
      <c r="H390" s="87">
        <v>26.851320000000001</v>
      </c>
      <c r="I390" s="66">
        <f t="shared" si="5"/>
        <v>895.0440000000001</v>
      </c>
      <c r="M390" s="57"/>
      <c r="N390" s="57"/>
      <c r="O390" s="57"/>
      <c r="P390" s="57"/>
      <c r="Q390" s="57"/>
      <c r="R390" s="57"/>
      <c r="S390" s="57"/>
      <c r="T390" s="57"/>
      <c r="U390" s="57"/>
      <c r="V390" s="57"/>
    </row>
    <row r="391" spans="1:22" s="58" customFormat="1" ht="47.25" customHeight="1" x14ac:dyDescent="0.25">
      <c r="A391" s="56"/>
      <c r="B391" s="78"/>
      <c r="C391" s="84" t="s">
        <v>719</v>
      </c>
      <c r="D391" s="80">
        <v>2020</v>
      </c>
      <c r="E391" s="80" t="s">
        <v>28</v>
      </c>
      <c r="F391" s="85">
        <v>80</v>
      </c>
      <c r="G391" s="86">
        <v>10</v>
      </c>
      <c r="H391" s="87">
        <v>33.94164</v>
      </c>
      <c r="I391" s="66">
        <f t="shared" si="5"/>
        <v>424.27049999999997</v>
      </c>
      <c r="M391" s="57"/>
      <c r="N391" s="57"/>
      <c r="O391" s="57"/>
      <c r="P391" s="57"/>
      <c r="Q391" s="57"/>
      <c r="R391" s="57"/>
      <c r="S391" s="57"/>
      <c r="T391" s="57"/>
      <c r="U391" s="57"/>
      <c r="V391" s="57"/>
    </row>
    <row r="392" spans="1:22" s="58" customFormat="1" ht="31.5" customHeight="1" x14ac:dyDescent="0.25">
      <c r="A392" s="56"/>
      <c r="B392" s="78"/>
      <c r="C392" s="84" t="s">
        <v>720</v>
      </c>
      <c r="D392" s="80">
        <v>2020</v>
      </c>
      <c r="E392" s="80" t="s">
        <v>169</v>
      </c>
      <c r="F392" s="85">
        <v>120</v>
      </c>
      <c r="G392" s="86">
        <v>5</v>
      </c>
      <c r="H392" s="87">
        <v>24.33278</v>
      </c>
      <c r="I392" s="66">
        <f t="shared" si="5"/>
        <v>202.77316666666667</v>
      </c>
      <c r="M392" s="57"/>
      <c r="N392" s="57"/>
      <c r="O392" s="57"/>
      <c r="P392" s="57"/>
      <c r="Q392" s="57"/>
      <c r="R392" s="57"/>
      <c r="S392" s="57"/>
      <c r="T392" s="57"/>
      <c r="U392" s="57"/>
      <c r="V392" s="57"/>
    </row>
    <row r="393" spans="1:22" s="58" customFormat="1" ht="47.25" customHeight="1" x14ac:dyDescent="0.25">
      <c r="A393" s="56"/>
      <c r="B393" s="78"/>
      <c r="C393" s="84" t="s">
        <v>721</v>
      </c>
      <c r="D393" s="80">
        <v>2020</v>
      </c>
      <c r="E393" s="80" t="s">
        <v>28</v>
      </c>
      <c r="F393" s="85">
        <v>144</v>
      </c>
      <c r="G393" s="86">
        <v>10</v>
      </c>
      <c r="H393" s="87">
        <v>62.615780000000001</v>
      </c>
      <c r="I393" s="66">
        <f t="shared" si="5"/>
        <v>434.83180555555555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</row>
    <row r="394" spans="1:22" s="58" customFormat="1" ht="47.25" customHeight="1" x14ac:dyDescent="0.25">
      <c r="A394" s="56"/>
      <c r="B394" s="78"/>
      <c r="C394" s="84" t="s">
        <v>722</v>
      </c>
      <c r="D394" s="80">
        <v>2020</v>
      </c>
      <c r="E394" s="80" t="s">
        <v>28</v>
      </c>
      <c r="F394" s="85">
        <v>48</v>
      </c>
      <c r="G394" s="86">
        <v>15</v>
      </c>
      <c r="H394" s="87">
        <v>20.747509999999998</v>
      </c>
      <c r="I394" s="66">
        <f t="shared" si="5"/>
        <v>432.23979166666663</v>
      </c>
      <c r="M394" s="57"/>
      <c r="N394" s="57"/>
      <c r="O394" s="57"/>
      <c r="P394" s="57"/>
      <c r="Q394" s="57"/>
      <c r="R394" s="57"/>
      <c r="S394" s="57"/>
      <c r="T394" s="57"/>
      <c r="U394" s="57"/>
      <c r="V394" s="57"/>
    </row>
    <row r="395" spans="1:22" s="58" customFormat="1" ht="47.25" customHeight="1" x14ac:dyDescent="0.25">
      <c r="A395" s="56"/>
      <c r="B395" s="78"/>
      <c r="C395" s="84" t="s">
        <v>723</v>
      </c>
      <c r="D395" s="80">
        <v>2020</v>
      </c>
      <c r="E395" s="80" t="s">
        <v>169</v>
      </c>
      <c r="F395" s="85">
        <v>30</v>
      </c>
      <c r="G395" s="86">
        <v>7</v>
      </c>
      <c r="H395" s="87">
        <v>23.167570000000001</v>
      </c>
      <c r="I395" s="66">
        <f t="shared" si="5"/>
        <v>772.25233333333347</v>
      </c>
      <c r="M395" s="57"/>
      <c r="N395" s="57"/>
      <c r="O395" s="57"/>
      <c r="P395" s="57"/>
      <c r="Q395" s="57"/>
      <c r="R395" s="57"/>
      <c r="S395" s="57"/>
      <c r="T395" s="57"/>
      <c r="U395" s="57"/>
      <c r="V395" s="57"/>
    </row>
    <row r="396" spans="1:22" s="58" customFormat="1" ht="47.25" customHeight="1" x14ac:dyDescent="0.25">
      <c r="A396" s="56"/>
      <c r="B396" s="78"/>
      <c r="C396" s="84" t="s">
        <v>724</v>
      </c>
      <c r="D396" s="80">
        <v>2020</v>
      </c>
      <c r="E396" s="80" t="s">
        <v>28</v>
      </c>
      <c r="F396" s="85">
        <v>530</v>
      </c>
      <c r="G396" s="86">
        <v>13</v>
      </c>
      <c r="H396" s="87">
        <v>173.59236999999999</v>
      </c>
      <c r="I396" s="66">
        <f t="shared" si="5"/>
        <v>327.53277358490561</v>
      </c>
      <c r="M396" s="57"/>
      <c r="N396" s="57"/>
      <c r="O396" s="57"/>
      <c r="P396" s="57"/>
      <c r="Q396" s="57"/>
      <c r="R396" s="57"/>
      <c r="S396" s="57"/>
      <c r="T396" s="57"/>
      <c r="U396" s="57"/>
      <c r="V396" s="57"/>
    </row>
    <row r="397" spans="1:22" s="58" customFormat="1" ht="47.25" customHeight="1" x14ac:dyDescent="0.25">
      <c r="A397" s="56"/>
      <c r="B397" s="78"/>
      <c r="C397" s="84" t="s">
        <v>725</v>
      </c>
      <c r="D397" s="80">
        <v>2020</v>
      </c>
      <c r="E397" s="80" t="s">
        <v>28</v>
      </c>
      <c r="F397" s="85">
        <v>150</v>
      </c>
      <c r="G397" s="86">
        <v>15</v>
      </c>
      <c r="H397" s="87">
        <v>50.542699999999996</v>
      </c>
      <c r="I397" s="66">
        <f t="shared" si="5"/>
        <v>336.95133333333331</v>
      </c>
      <c r="M397" s="57"/>
      <c r="N397" s="57"/>
      <c r="O397" s="57"/>
      <c r="P397" s="57"/>
      <c r="Q397" s="57"/>
      <c r="R397" s="57"/>
      <c r="S397" s="57"/>
      <c r="T397" s="57"/>
      <c r="U397" s="57"/>
      <c r="V397" s="57"/>
    </row>
    <row r="398" spans="1:22" s="58" customFormat="1" ht="47.25" customHeight="1" x14ac:dyDescent="0.25">
      <c r="A398" s="56"/>
      <c r="B398" s="78"/>
      <c r="C398" s="84" t="s">
        <v>726</v>
      </c>
      <c r="D398" s="80">
        <v>2020</v>
      </c>
      <c r="E398" s="80" t="s">
        <v>28</v>
      </c>
      <c r="F398" s="85">
        <v>439</v>
      </c>
      <c r="G398" s="86">
        <v>15</v>
      </c>
      <c r="H398" s="87">
        <v>1112.9647299999999</v>
      </c>
      <c r="I398" s="66">
        <f t="shared" si="5"/>
        <v>2535.2271753986329</v>
      </c>
      <c r="M398" s="57"/>
      <c r="N398" s="57"/>
      <c r="O398" s="57"/>
      <c r="P398" s="57"/>
      <c r="Q398" s="57"/>
      <c r="R398" s="57"/>
      <c r="S398" s="57"/>
      <c r="T398" s="57"/>
      <c r="U398" s="57"/>
      <c r="V398" s="57"/>
    </row>
    <row r="399" spans="1:22" s="58" customFormat="1" ht="47.25" customHeight="1" x14ac:dyDescent="0.25">
      <c r="A399" s="56"/>
      <c r="B399" s="78"/>
      <c r="C399" s="84" t="s">
        <v>727</v>
      </c>
      <c r="D399" s="80">
        <v>2020</v>
      </c>
      <c r="E399" s="80" t="s">
        <v>28</v>
      </c>
      <c r="F399" s="85">
        <v>193</v>
      </c>
      <c r="G399" s="86">
        <v>15</v>
      </c>
      <c r="H399" s="87">
        <v>524.94467999999995</v>
      </c>
      <c r="I399" s="66">
        <f t="shared" si="5"/>
        <v>2719.9206217616579</v>
      </c>
      <c r="M399" s="57"/>
      <c r="N399" s="57"/>
      <c r="O399" s="57"/>
      <c r="P399" s="57"/>
      <c r="Q399" s="57"/>
      <c r="R399" s="57"/>
      <c r="S399" s="57"/>
      <c r="T399" s="57"/>
      <c r="U399" s="57"/>
      <c r="V399" s="57"/>
    </row>
    <row r="400" spans="1:22" s="58" customFormat="1" ht="31.5" customHeight="1" x14ac:dyDescent="0.25">
      <c r="A400" s="56"/>
      <c r="B400" s="78"/>
      <c r="C400" s="84" t="s">
        <v>728</v>
      </c>
      <c r="D400" s="80">
        <v>2020</v>
      </c>
      <c r="E400" s="80" t="s">
        <v>169</v>
      </c>
      <c r="F400" s="85">
        <v>110</v>
      </c>
      <c r="G400" s="86">
        <v>7</v>
      </c>
      <c r="H400" s="87">
        <v>67.553960000000004</v>
      </c>
      <c r="I400" s="66">
        <f t="shared" si="5"/>
        <v>614.12690909090918</v>
      </c>
      <c r="M400" s="57"/>
      <c r="N400" s="57"/>
      <c r="O400" s="57"/>
      <c r="P400" s="57"/>
      <c r="Q400" s="57"/>
      <c r="R400" s="57"/>
      <c r="S400" s="57"/>
      <c r="T400" s="57"/>
      <c r="U400" s="57"/>
      <c r="V400" s="57"/>
    </row>
    <row r="401" spans="1:22" s="58" customFormat="1" ht="47.25" customHeight="1" x14ac:dyDescent="0.25">
      <c r="A401" s="56"/>
      <c r="B401" s="78"/>
      <c r="C401" s="84" t="s">
        <v>729</v>
      </c>
      <c r="D401" s="80">
        <v>2020</v>
      </c>
      <c r="E401" s="80" t="s">
        <v>28</v>
      </c>
      <c r="F401" s="85">
        <v>150</v>
      </c>
      <c r="G401" s="86">
        <v>10</v>
      </c>
      <c r="H401" s="87">
        <v>104.13800000000001</v>
      </c>
      <c r="I401" s="66">
        <f t="shared" si="5"/>
        <v>694.25333333333344</v>
      </c>
      <c r="M401" s="57"/>
      <c r="N401" s="57"/>
      <c r="O401" s="57"/>
      <c r="P401" s="57"/>
      <c r="Q401" s="57"/>
      <c r="R401" s="57"/>
      <c r="S401" s="57"/>
      <c r="T401" s="57"/>
      <c r="U401" s="57"/>
      <c r="V401" s="57"/>
    </row>
    <row r="402" spans="1:22" s="58" customFormat="1" ht="47.25" customHeight="1" x14ac:dyDescent="0.25">
      <c r="A402" s="56"/>
      <c r="B402" s="78"/>
      <c r="C402" s="84" t="s">
        <v>730</v>
      </c>
      <c r="D402" s="80">
        <v>2020</v>
      </c>
      <c r="E402" s="80" t="s">
        <v>28</v>
      </c>
      <c r="F402" s="85">
        <v>130</v>
      </c>
      <c r="G402" s="86">
        <v>10</v>
      </c>
      <c r="H402" s="87">
        <v>56.748089999999998</v>
      </c>
      <c r="I402" s="66">
        <f t="shared" si="5"/>
        <v>436.52376923076918</v>
      </c>
      <c r="M402" s="57"/>
      <c r="N402" s="57"/>
      <c r="O402" s="57"/>
      <c r="P402" s="57"/>
      <c r="Q402" s="57"/>
      <c r="R402" s="57"/>
      <c r="S402" s="57"/>
      <c r="T402" s="57"/>
      <c r="U402" s="57"/>
      <c r="V402" s="57"/>
    </row>
    <row r="403" spans="1:22" s="58" customFormat="1" ht="47.25" customHeight="1" x14ac:dyDescent="0.25">
      <c r="A403" s="56"/>
      <c r="B403" s="78"/>
      <c r="C403" s="84" t="s">
        <v>731</v>
      </c>
      <c r="D403" s="80">
        <v>2020</v>
      </c>
      <c r="E403" s="80" t="s">
        <v>28</v>
      </c>
      <c r="F403" s="85">
        <v>77</v>
      </c>
      <c r="G403" s="86">
        <v>10</v>
      </c>
      <c r="H403" s="87">
        <v>24.544490000000003</v>
      </c>
      <c r="I403" s="66">
        <f t="shared" si="5"/>
        <v>318.75961038961043</v>
      </c>
      <c r="M403" s="57"/>
      <c r="N403" s="57"/>
      <c r="O403" s="57"/>
      <c r="P403" s="57"/>
      <c r="Q403" s="57"/>
      <c r="R403" s="57"/>
      <c r="S403" s="57"/>
      <c r="T403" s="57"/>
      <c r="U403" s="57"/>
      <c r="V403" s="57"/>
    </row>
    <row r="404" spans="1:22" s="58" customFormat="1" ht="47.25" customHeight="1" x14ac:dyDescent="0.25">
      <c r="A404" s="56"/>
      <c r="B404" s="78"/>
      <c r="C404" s="84" t="s">
        <v>732</v>
      </c>
      <c r="D404" s="80">
        <v>2020</v>
      </c>
      <c r="E404" s="80" t="s">
        <v>28</v>
      </c>
      <c r="F404" s="85">
        <v>158</v>
      </c>
      <c r="G404" s="86">
        <v>15</v>
      </c>
      <c r="H404" s="87">
        <v>57.208959999999998</v>
      </c>
      <c r="I404" s="66">
        <f t="shared" si="5"/>
        <v>362.08202531645566</v>
      </c>
      <c r="M404" s="57"/>
      <c r="N404" s="57"/>
      <c r="O404" s="57"/>
      <c r="P404" s="57"/>
      <c r="Q404" s="57"/>
      <c r="R404" s="57"/>
      <c r="S404" s="57"/>
      <c r="T404" s="57"/>
      <c r="U404" s="57"/>
      <c r="V404" s="57"/>
    </row>
    <row r="405" spans="1:22" s="58" customFormat="1" ht="47.25" customHeight="1" x14ac:dyDescent="0.25">
      <c r="A405" s="56"/>
      <c r="B405" s="78"/>
      <c r="C405" s="84" t="s">
        <v>733</v>
      </c>
      <c r="D405" s="80">
        <v>2020</v>
      </c>
      <c r="E405" s="80" t="s">
        <v>169</v>
      </c>
      <c r="F405" s="85">
        <v>120</v>
      </c>
      <c r="G405" s="86">
        <v>5</v>
      </c>
      <c r="H405" s="87">
        <v>71.268699999999995</v>
      </c>
      <c r="I405" s="66">
        <f t="shared" si="5"/>
        <v>593.90583333333325</v>
      </c>
      <c r="M405" s="57"/>
      <c r="N405" s="57"/>
      <c r="O405" s="57"/>
      <c r="P405" s="57"/>
      <c r="Q405" s="57"/>
      <c r="R405" s="57"/>
      <c r="S405" s="57"/>
      <c r="T405" s="57"/>
      <c r="U405" s="57"/>
      <c r="V405" s="57"/>
    </row>
    <row r="406" spans="1:22" s="58" customFormat="1" ht="47.25" customHeight="1" x14ac:dyDescent="0.25">
      <c r="A406" s="56"/>
      <c r="B406" s="78"/>
      <c r="C406" s="84" t="s">
        <v>734</v>
      </c>
      <c r="D406" s="80">
        <v>2020</v>
      </c>
      <c r="E406" s="80" t="s">
        <v>28</v>
      </c>
      <c r="F406" s="85">
        <v>440</v>
      </c>
      <c r="G406" s="86">
        <v>15</v>
      </c>
      <c r="H406" s="87">
        <v>231.01021</v>
      </c>
      <c r="I406" s="66">
        <f t="shared" si="5"/>
        <v>525.02320454545463</v>
      </c>
      <c r="M406" s="57"/>
      <c r="N406" s="57"/>
      <c r="O406" s="57"/>
      <c r="P406" s="57"/>
      <c r="Q406" s="57"/>
      <c r="R406" s="57"/>
      <c r="S406" s="57"/>
      <c r="T406" s="57"/>
      <c r="U406" s="57"/>
      <c r="V406" s="57"/>
    </row>
    <row r="407" spans="1:22" s="58" customFormat="1" ht="47.25" customHeight="1" x14ac:dyDescent="0.25">
      <c r="A407" s="56"/>
      <c r="B407" s="78"/>
      <c r="C407" s="84" t="s">
        <v>735</v>
      </c>
      <c r="D407" s="80">
        <v>2020</v>
      </c>
      <c r="E407" s="80" t="s">
        <v>169</v>
      </c>
      <c r="F407" s="85">
        <v>269</v>
      </c>
      <c r="G407" s="86">
        <v>5</v>
      </c>
      <c r="H407" s="87">
        <v>626.46593000000007</v>
      </c>
      <c r="I407" s="66">
        <f t="shared" si="5"/>
        <v>2328.8696282527885</v>
      </c>
      <c r="M407" s="57"/>
      <c r="N407" s="57"/>
      <c r="O407" s="57"/>
      <c r="P407" s="57"/>
      <c r="Q407" s="57"/>
      <c r="R407" s="57"/>
      <c r="S407" s="57"/>
      <c r="T407" s="57"/>
      <c r="U407" s="57"/>
      <c r="V407" s="57"/>
    </row>
    <row r="408" spans="1:22" s="58" customFormat="1" ht="47.25" customHeight="1" x14ac:dyDescent="0.25">
      <c r="A408" s="56"/>
      <c r="B408" s="78"/>
      <c r="C408" s="84" t="s">
        <v>736</v>
      </c>
      <c r="D408" s="80">
        <v>2020</v>
      </c>
      <c r="E408" s="80" t="s">
        <v>28</v>
      </c>
      <c r="F408" s="85">
        <v>1077</v>
      </c>
      <c r="G408" s="86">
        <v>15</v>
      </c>
      <c r="H408" s="87">
        <v>3051.2558100000001</v>
      </c>
      <c r="I408" s="66">
        <f t="shared" si="5"/>
        <v>2833.1066016713089</v>
      </c>
      <c r="M408" s="57"/>
      <c r="N408" s="57"/>
      <c r="O408" s="57"/>
      <c r="P408" s="57"/>
      <c r="Q408" s="57"/>
      <c r="R408" s="57"/>
      <c r="S408" s="57"/>
      <c r="T408" s="57"/>
      <c r="U408" s="57"/>
      <c r="V408" s="57"/>
    </row>
    <row r="409" spans="1:22" s="58" customFormat="1" ht="47.25" customHeight="1" x14ac:dyDescent="0.25">
      <c r="A409" s="56"/>
      <c r="B409" s="78"/>
      <c r="C409" s="84" t="s">
        <v>737</v>
      </c>
      <c r="D409" s="80">
        <v>2020</v>
      </c>
      <c r="E409" s="80" t="s">
        <v>28</v>
      </c>
      <c r="F409" s="85">
        <v>26</v>
      </c>
      <c r="G409" s="86">
        <v>10</v>
      </c>
      <c r="H409" s="87">
        <v>15.13138</v>
      </c>
      <c r="I409" s="66">
        <f t="shared" si="5"/>
        <v>581.97615384615392</v>
      </c>
      <c r="M409" s="57"/>
      <c r="N409" s="57"/>
      <c r="O409" s="57"/>
      <c r="P409" s="57"/>
      <c r="Q409" s="57"/>
      <c r="R409" s="57"/>
      <c r="S409" s="57"/>
      <c r="T409" s="57"/>
      <c r="U409" s="57"/>
      <c r="V409" s="57"/>
    </row>
    <row r="410" spans="1:22" s="58" customFormat="1" ht="47.25" customHeight="1" x14ac:dyDescent="0.25">
      <c r="A410" s="56"/>
      <c r="B410" s="78"/>
      <c r="C410" s="84" t="s">
        <v>738</v>
      </c>
      <c r="D410" s="80">
        <v>2020</v>
      </c>
      <c r="E410" s="80" t="s">
        <v>28</v>
      </c>
      <c r="F410" s="85">
        <v>448</v>
      </c>
      <c r="G410" s="86">
        <v>15</v>
      </c>
      <c r="H410" s="87">
        <v>439.97926000000001</v>
      </c>
      <c r="I410" s="66">
        <f t="shared" si="5"/>
        <v>982.0965625</v>
      </c>
      <c r="M410" s="57"/>
      <c r="N410" s="57"/>
      <c r="O410" s="57"/>
      <c r="P410" s="57"/>
      <c r="Q410" s="57"/>
      <c r="R410" s="57"/>
      <c r="S410" s="57"/>
      <c r="T410" s="57"/>
      <c r="U410" s="57"/>
      <c r="V410" s="57"/>
    </row>
    <row r="411" spans="1:22" s="58" customFormat="1" ht="47.25" customHeight="1" x14ac:dyDescent="0.25">
      <c r="A411" s="56"/>
      <c r="B411" s="78"/>
      <c r="C411" s="84" t="s">
        <v>739</v>
      </c>
      <c r="D411" s="80">
        <v>2020</v>
      </c>
      <c r="E411" s="80" t="s">
        <v>28</v>
      </c>
      <c r="F411" s="85">
        <v>404</v>
      </c>
      <c r="G411" s="86">
        <v>15</v>
      </c>
      <c r="H411" s="87">
        <v>955.06101000000001</v>
      </c>
      <c r="I411" s="66">
        <f t="shared" si="5"/>
        <v>2364.0124009900992</v>
      </c>
      <c r="M411" s="57"/>
      <c r="N411" s="57"/>
      <c r="O411" s="57"/>
      <c r="P411" s="57"/>
      <c r="Q411" s="57"/>
      <c r="R411" s="57"/>
      <c r="S411" s="57"/>
      <c r="T411" s="57"/>
      <c r="U411" s="57"/>
      <c r="V411" s="57"/>
    </row>
    <row r="412" spans="1:22" s="58" customFormat="1" ht="47.25" customHeight="1" x14ac:dyDescent="0.25">
      <c r="A412" s="56"/>
      <c r="B412" s="78"/>
      <c r="C412" s="84" t="s">
        <v>740</v>
      </c>
      <c r="D412" s="80">
        <v>2020</v>
      </c>
      <c r="E412" s="80" t="s">
        <v>28</v>
      </c>
      <c r="F412" s="85">
        <v>77</v>
      </c>
      <c r="G412" s="86">
        <v>15</v>
      </c>
      <c r="H412" s="87">
        <v>20.351559999999999</v>
      </c>
      <c r="I412" s="66">
        <f t="shared" si="5"/>
        <v>264.30597402597402</v>
      </c>
      <c r="M412" s="57"/>
      <c r="N412" s="57"/>
      <c r="O412" s="57"/>
      <c r="P412" s="57"/>
      <c r="Q412" s="57"/>
      <c r="R412" s="57"/>
      <c r="S412" s="57"/>
      <c r="T412" s="57"/>
      <c r="U412" s="57"/>
      <c r="V412" s="57"/>
    </row>
    <row r="413" spans="1:22" s="58" customFormat="1" ht="31.5" customHeight="1" x14ac:dyDescent="0.25">
      <c r="A413" s="56"/>
      <c r="B413" s="78"/>
      <c r="C413" s="84" t="s">
        <v>741</v>
      </c>
      <c r="D413" s="80">
        <v>2020</v>
      </c>
      <c r="E413" s="80" t="s">
        <v>28</v>
      </c>
      <c r="F413" s="85">
        <v>376</v>
      </c>
      <c r="G413" s="86">
        <v>14</v>
      </c>
      <c r="H413" s="87">
        <v>347.83820000000003</v>
      </c>
      <c r="I413" s="66">
        <f t="shared" si="5"/>
        <v>925.10159574468094</v>
      </c>
      <c r="M413" s="57"/>
      <c r="N413" s="57"/>
      <c r="O413" s="57"/>
      <c r="P413" s="57"/>
      <c r="Q413" s="57"/>
      <c r="R413" s="57"/>
      <c r="S413" s="57"/>
      <c r="T413" s="57"/>
      <c r="U413" s="57"/>
      <c r="V413" s="57"/>
    </row>
    <row r="414" spans="1:22" s="58" customFormat="1" ht="47.25" customHeight="1" x14ac:dyDescent="0.25">
      <c r="A414" s="56"/>
      <c r="B414" s="78"/>
      <c r="C414" s="84" t="s">
        <v>742</v>
      </c>
      <c r="D414" s="80">
        <v>2020</v>
      </c>
      <c r="E414" s="80" t="s">
        <v>169</v>
      </c>
      <c r="F414" s="85">
        <v>593</v>
      </c>
      <c r="G414" s="86">
        <v>7</v>
      </c>
      <c r="H414" s="87">
        <v>679.51714000000004</v>
      </c>
      <c r="I414" s="66">
        <f t="shared" si="5"/>
        <v>1145.8973693086002</v>
      </c>
      <c r="M414" s="57"/>
      <c r="N414" s="57"/>
      <c r="O414" s="57"/>
      <c r="P414" s="57"/>
      <c r="Q414" s="57"/>
      <c r="R414" s="57"/>
      <c r="S414" s="57"/>
      <c r="T414" s="57"/>
      <c r="U414" s="57"/>
      <c r="V414" s="57"/>
    </row>
    <row r="415" spans="1:22" s="58" customFormat="1" ht="31.5" customHeight="1" x14ac:dyDescent="0.25">
      <c r="A415" s="56"/>
      <c r="B415" s="78"/>
      <c r="C415" s="84" t="s">
        <v>743</v>
      </c>
      <c r="D415" s="80">
        <v>2020</v>
      </c>
      <c r="E415" s="80" t="s">
        <v>28</v>
      </c>
      <c r="F415" s="85">
        <v>38</v>
      </c>
      <c r="G415" s="86">
        <v>15</v>
      </c>
      <c r="H415" s="87">
        <v>20.116599999999998</v>
      </c>
      <c r="I415" s="66">
        <f t="shared" si="5"/>
        <v>529.38421052631577</v>
      </c>
      <c r="M415" s="57"/>
      <c r="N415" s="57"/>
      <c r="O415" s="57"/>
      <c r="P415" s="57"/>
      <c r="Q415" s="57"/>
      <c r="R415" s="57"/>
      <c r="S415" s="57"/>
      <c r="T415" s="57"/>
      <c r="U415" s="57"/>
      <c r="V415" s="57"/>
    </row>
    <row r="416" spans="1:22" s="58" customFormat="1" ht="47.25" customHeight="1" x14ac:dyDescent="0.25">
      <c r="A416" s="56"/>
      <c r="B416" s="78"/>
      <c r="C416" s="84" t="s">
        <v>744</v>
      </c>
      <c r="D416" s="80">
        <v>2020</v>
      </c>
      <c r="E416" s="80" t="s">
        <v>28</v>
      </c>
      <c r="F416" s="85">
        <v>1176</v>
      </c>
      <c r="G416" s="86">
        <v>7.6</v>
      </c>
      <c r="H416" s="87">
        <v>2461.4539199999999</v>
      </c>
      <c r="I416" s="66">
        <f t="shared" si="5"/>
        <v>2093.0730612244897</v>
      </c>
      <c r="M416" s="57"/>
      <c r="N416" s="57"/>
      <c r="O416" s="57"/>
      <c r="P416" s="57"/>
      <c r="Q416" s="57"/>
      <c r="R416" s="57"/>
      <c r="S416" s="57"/>
      <c r="T416" s="57"/>
      <c r="U416" s="57"/>
      <c r="V416" s="57"/>
    </row>
    <row r="417" spans="1:22" s="58" customFormat="1" ht="47.25" customHeight="1" x14ac:dyDescent="0.25">
      <c r="A417" s="56"/>
      <c r="B417" s="78"/>
      <c r="C417" s="84" t="s">
        <v>745</v>
      </c>
      <c r="D417" s="80">
        <v>2020</v>
      </c>
      <c r="E417" s="80" t="s">
        <v>169</v>
      </c>
      <c r="F417" s="85">
        <v>47</v>
      </c>
      <c r="G417" s="86">
        <v>15</v>
      </c>
      <c r="H417" s="87">
        <v>41.761559999999996</v>
      </c>
      <c r="I417" s="66">
        <f t="shared" si="5"/>
        <v>888.54382978723402</v>
      </c>
      <c r="M417" s="57"/>
      <c r="N417" s="57"/>
      <c r="O417" s="57"/>
      <c r="P417" s="57"/>
      <c r="Q417" s="57"/>
      <c r="R417" s="57"/>
      <c r="S417" s="57"/>
      <c r="T417" s="57"/>
      <c r="U417" s="57"/>
      <c r="V417" s="57"/>
    </row>
    <row r="418" spans="1:22" s="58" customFormat="1" ht="31.5" customHeight="1" x14ac:dyDescent="0.25">
      <c r="A418" s="56"/>
      <c r="B418" s="78"/>
      <c r="C418" s="84" t="s">
        <v>746</v>
      </c>
      <c r="D418" s="80">
        <v>2020</v>
      </c>
      <c r="E418" s="80" t="s">
        <v>28</v>
      </c>
      <c r="F418" s="85">
        <v>38</v>
      </c>
      <c r="G418" s="86">
        <v>14</v>
      </c>
      <c r="H418" s="87">
        <v>61.869450000000001</v>
      </c>
      <c r="I418" s="66">
        <f t="shared" si="5"/>
        <v>1628.1434210526315</v>
      </c>
      <c r="M418" s="57"/>
      <c r="N418" s="57"/>
      <c r="O418" s="57"/>
      <c r="P418" s="57"/>
      <c r="Q418" s="57"/>
      <c r="R418" s="57"/>
      <c r="S418" s="57"/>
      <c r="T418" s="57"/>
      <c r="U418" s="57"/>
      <c r="V418" s="57"/>
    </row>
    <row r="419" spans="1:22" s="58" customFormat="1" ht="47.25" customHeight="1" x14ac:dyDescent="0.25">
      <c r="A419" s="56"/>
      <c r="B419" s="78"/>
      <c r="C419" s="84" t="s">
        <v>747</v>
      </c>
      <c r="D419" s="80">
        <v>2020</v>
      </c>
      <c r="E419" s="80" t="s">
        <v>28</v>
      </c>
      <c r="F419" s="85">
        <v>373</v>
      </c>
      <c r="G419" s="86">
        <v>15</v>
      </c>
      <c r="H419" s="87">
        <v>747.84268999999995</v>
      </c>
      <c r="I419" s="66">
        <f t="shared" si="5"/>
        <v>2004.9401876675602</v>
      </c>
      <c r="M419" s="57"/>
      <c r="N419" s="57"/>
      <c r="O419" s="57"/>
      <c r="P419" s="57"/>
      <c r="Q419" s="57"/>
      <c r="R419" s="57"/>
      <c r="S419" s="57"/>
      <c r="T419" s="57"/>
      <c r="U419" s="57"/>
      <c r="V419" s="57"/>
    </row>
    <row r="420" spans="1:22" s="58" customFormat="1" ht="47.25" customHeight="1" x14ac:dyDescent="0.25">
      <c r="A420" s="56"/>
      <c r="B420" s="78"/>
      <c r="C420" s="84" t="s">
        <v>748</v>
      </c>
      <c r="D420" s="80">
        <v>2020</v>
      </c>
      <c r="E420" s="80" t="s">
        <v>28</v>
      </c>
      <c r="F420" s="85">
        <v>840.00000000000011</v>
      </c>
      <c r="G420" s="86">
        <v>10</v>
      </c>
      <c r="H420" s="87">
        <v>353.86518000000001</v>
      </c>
      <c r="I420" s="66">
        <f t="shared" si="5"/>
        <v>421.26807142857137</v>
      </c>
      <c r="M420" s="57"/>
      <c r="N420" s="57"/>
      <c r="O420" s="57"/>
      <c r="P420" s="57"/>
      <c r="Q420" s="57"/>
      <c r="R420" s="57"/>
      <c r="S420" s="57"/>
      <c r="T420" s="57"/>
      <c r="U420" s="57"/>
      <c r="V420" s="57"/>
    </row>
    <row r="421" spans="1:22" s="58" customFormat="1" ht="47.25" customHeight="1" x14ac:dyDescent="0.25">
      <c r="A421" s="56"/>
      <c r="B421" s="78"/>
      <c r="C421" s="84" t="s">
        <v>749</v>
      </c>
      <c r="D421" s="80">
        <v>2020</v>
      </c>
      <c r="E421" s="80" t="s">
        <v>28</v>
      </c>
      <c r="F421" s="85">
        <v>647</v>
      </c>
      <c r="G421" s="86">
        <v>15</v>
      </c>
      <c r="H421" s="87">
        <v>1315.4543100000001</v>
      </c>
      <c r="I421" s="66">
        <f t="shared" ref="I421:I485" si="6">H421/F421*1000</f>
        <v>2033.159675425039</v>
      </c>
      <c r="M421" s="57"/>
      <c r="N421" s="57"/>
      <c r="O421" s="57"/>
      <c r="P421" s="57"/>
      <c r="Q421" s="57"/>
      <c r="R421" s="57"/>
      <c r="S421" s="57"/>
      <c r="T421" s="57"/>
      <c r="U421" s="57"/>
      <c r="V421" s="57"/>
    </row>
    <row r="422" spans="1:22" s="58" customFormat="1" ht="47.25" customHeight="1" x14ac:dyDescent="0.25">
      <c r="A422" s="56"/>
      <c r="B422" s="78"/>
      <c r="C422" s="84" t="s">
        <v>750</v>
      </c>
      <c r="D422" s="80">
        <v>2020</v>
      </c>
      <c r="E422" s="80" t="s">
        <v>28</v>
      </c>
      <c r="F422" s="85">
        <v>26</v>
      </c>
      <c r="G422" s="86">
        <v>14</v>
      </c>
      <c r="H422" s="87">
        <v>193.13363000000001</v>
      </c>
      <c r="I422" s="66">
        <f t="shared" si="6"/>
        <v>7428.2165384615391</v>
      </c>
      <c r="M422" s="57"/>
      <c r="N422" s="57"/>
      <c r="O422" s="57"/>
      <c r="P422" s="57"/>
      <c r="Q422" s="57"/>
      <c r="R422" s="57"/>
      <c r="S422" s="57"/>
      <c r="T422" s="57"/>
      <c r="U422" s="57"/>
      <c r="V422" s="57"/>
    </row>
    <row r="423" spans="1:22" s="58" customFormat="1" ht="47.25" customHeight="1" x14ac:dyDescent="0.25">
      <c r="A423" s="56"/>
      <c r="B423" s="78"/>
      <c r="C423" s="84" t="s">
        <v>751</v>
      </c>
      <c r="D423" s="80">
        <v>2020</v>
      </c>
      <c r="E423" s="80" t="s">
        <v>28</v>
      </c>
      <c r="F423" s="85">
        <v>80</v>
      </c>
      <c r="G423" s="86">
        <v>7</v>
      </c>
      <c r="H423" s="87">
        <v>45.54983</v>
      </c>
      <c r="I423" s="66">
        <f t="shared" si="6"/>
        <v>569.37287500000002</v>
      </c>
      <c r="M423" s="57"/>
      <c r="N423" s="57"/>
      <c r="O423" s="57"/>
      <c r="P423" s="57"/>
      <c r="Q423" s="57"/>
      <c r="R423" s="57"/>
      <c r="S423" s="57"/>
      <c r="T423" s="57"/>
      <c r="U423" s="57"/>
      <c r="V423" s="57"/>
    </row>
    <row r="424" spans="1:22" s="58" customFormat="1" ht="47.25" customHeight="1" x14ac:dyDescent="0.25">
      <c r="A424" s="56"/>
      <c r="B424" s="78"/>
      <c r="C424" s="84" t="s">
        <v>752</v>
      </c>
      <c r="D424" s="80">
        <v>2020</v>
      </c>
      <c r="E424" s="80" t="s">
        <v>169</v>
      </c>
      <c r="F424" s="85">
        <v>30</v>
      </c>
      <c r="G424" s="86">
        <v>12</v>
      </c>
      <c r="H424" s="87">
        <v>16.565729999999999</v>
      </c>
      <c r="I424" s="66">
        <f t="shared" si="6"/>
        <v>552.19100000000003</v>
      </c>
      <c r="M424" s="57"/>
      <c r="N424" s="57"/>
      <c r="O424" s="57"/>
      <c r="P424" s="57"/>
      <c r="Q424" s="57"/>
      <c r="R424" s="57"/>
      <c r="S424" s="57"/>
      <c r="T424" s="57"/>
      <c r="U424" s="57"/>
      <c r="V424" s="57"/>
    </row>
    <row r="425" spans="1:22" s="58" customFormat="1" ht="47.25" customHeight="1" x14ac:dyDescent="0.25">
      <c r="A425" s="56"/>
      <c r="B425" s="78"/>
      <c r="C425" s="84" t="s">
        <v>753</v>
      </c>
      <c r="D425" s="80">
        <v>2020</v>
      </c>
      <c r="E425" s="80" t="s">
        <v>169</v>
      </c>
      <c r="F425" s="85">
        <v>30</v>
      </c>
      <c r="G425" s="86">
        <v>12</v>
      </c>
      <c r="H425" s="87">
        <v>16.493929999999999</v>
      </c>
      <c r="I425" s="66">
        <f t="shared" si="6"/>
        <v>549.7976666666666</v>
      </c>
      <c r="M425" s="57"/>
      <c r="N425" s="57"/>
      <c r="O425" s="57"/>
      <c r="P425" s="57"/>
      <c r="Q425" s="57"/>
      <c r="R425" s="57"/>
      <c r="S425" s="57"/>
      <c r="T425" s="57"/>
      <c r="U425" s="57"/>
      <c r="V425" s="57"/>
    </row>
    <row r="426" spans="1:22" s="58" customFormat="1" ht="47.25" customHeight="1" x14ac:dyDescent="0.25">
      <c r="A426" s="56"/>
      <c r="B426" s="78"/>
      <c r="C426" s="84" t="s">
        <v>754</v>
      </c>
      <c r="D426" s="80">
        <v>2020</v>
      </c>
      <c r="E426" s="80" t="s">
        <v>28</v>
      </c>
      <c r="F426" s="85">
        <v>440</v>
      </c>
      <c r="G426" s="86">
        <v>15</v>
      </c>
      <c r="H426" s="87">
        <v>184.49419</v>
      </c>
      <c r="I426" s="66">
        <f t="shared" si="6"/>
        <v>419.30497727272723</v>
      </c>
      <c r="M426" s="57"/>
      <c r="N426" s="57"/>
      <c r="O426" s="57"/>
      <c r="P426" s="57"/>
      <c r="Q426" s="57"/>
      <c r="R426" s="57"/>
      <c r="S426" s="57"/>
      <c r="T426" s="57"/>
      <c r="U426" s="57"/>
      <c r="V426" s="57"/>
    </row>
    <row r="427" spans="1:22" s="58" customFormat="1" ht="31.5" customHeight="1" x14ac:dyDescent="0.25">
      <c r="A427" s="56"/>
      <c r="B427" s="78"/>
      <c r="C427" s="84" t="s">
        <v>755</v>
      </c>
      <c r="D427" s="80">
        <v>2020</v>
      </c>
      <c r="E427" s="80" t="s">
        <v>28</v>
      </c>
      <c r="F427" s="85">
        <v>60</v>
      </c>
      <c r="G427" s="86">
        <v>15</v>
      </c>
      <c r="H427" s="87">
        <v>55.242440000000002</v>
      </c>
      <c r="I427" s="66">
        <f t="shared" si="6"/>
        <v>920.70733333333328</v>
      </c>
      <c r="M427" s="57"/>
      <c r="N427" s="57"/>
      <c r="O427" s="57"/>
      <c r="P427" s="57"/>
      <c r="Q427" s="57"/>
      <c r="R427" s="57"/>
      <c r="S427" s="57"/>
      <c r="T427" s="57"/>
      <c r="U427" s="57"/>
      <c r="V427" s="57"/>
    </row>
    <row r="428" spans="1:22" s="58" customFormat="1" ht="47.25" customHeight="1" x14ac:dyDescent="0.25">
      <c r="A428" s="56"/>
      <c r="B428" s="78"/>
      <c r="C428" s="84" t="s">
        <v>756</v>
      </c>
      <c r="D428" s="80">
        <v>2020</v>
      </c>
      <c r="E428" s="80" t="s">
        <v>169</v>
      </c>
      <c r="F428" s="85">
        <v>130</v>
      </c>
      <c r="G428" s="86">
        <v>5</v>
      </c>
      <c r="H428" s="87">
        <v>75.959789999999998</v>
      </c>
      <c r="I428" s="66">
        <f t="shared" si="6"/>
        <v>584.30607692307694</v>
      </c>
      <c r="M428" s="57"/>
      <c r="N428" s="57"/>
      <c r="O428" s="57"/>
      <c r="P428" s="57"/>
      <c r="Q428" s="57"/>
      <c r="R428" s="57"/>
      <c r="S428" s="57"/>
      <c r="T428" s="57"/>
      <c r="U428" s="57"/>
      <c r="V428" s="57"/>
    </row>
    <row r="429" spans="1:22" s="58" customFormat="1" ht="47.25" customHeight="1" x14ac:dyDescent="0.25">
      <c r="A429" s="56"/>
      <c r="B429" s="78"/>
      <c r="C429" s="84" t="s">
        <v>757</v>
      </c>
      <c r="D429" s="80">
        <v>2020</v>
      </c>
      <c r="E429" s="80" t="s">
        <v>169</v>
      </c>
      <c r="F429" s="85">
        <v>77</v>
      </c>
      <c r="G429" s="86">
        <v>5</v>
      </c>
      <c r="H429" s="87">
        <v>83.097719999999995</v>
      </c>
      <c r="I429" s="66">
        <f t="shared" si="6"/>
        <v>1079.1911688311689</v>
      </c>
      <c r="M429" s="57"/>
      <c r="N429" s="57"/>
      <c r="O429" s="57"/>
      <c r="P429" s="57"/>
      <c r="Q429" s="57"/>
      <c r="R429" s="57"/>
      <c r="S429" s="57"/>
      <c r="T429" s="57"/>
      <c r="U429" s="57"/>
      <c r="V429" s="57"/>
    </row>
    <row r="430" spans="1:22" s="58" customFormat="1" ht="31.5" customHeight="1" x14ac:dyDescent="0.25">
      <c r="A430" s="56"/>
      <c r="B430" s="78"/>
      <c r="C430" s="84" t="s">
        <v>758</v>
      </c>
      <c r="D430" s="80">
        <v>2020</v>
      </c>
      <c r="E430" s="80" t="s">
        <v>28</v>
      </c>
      <c r="F430" s="85">
        <v>470.00000000000006</v>
      </c>
      <c r="G430" s="86">
        <v>15</v>
      </c>
      <c r="H430" s="87">
        <v>276.74441999999999</v>
      </c>
      <c r="I430" s="66">
        <f t="shared" si="6"/>
        <v>588.81791489361694</v>
      </c>
      <c r="M430" s="57"/>
      <c r="N430" s="57"/>
      <c r="O430" s="57"/>
      <c r="P430" s="57"/>
      <c r="Q430" s="57"/>
      <c r="R430" s="57"/>
      <c r="S430" s="57"/>
      <c r="T430" s="57"/>
      <c r="U430" s="57"/>
      <c r="V430" s="57"/>
    </row>
    <row r="431" spans="1:22" s="58" customFormat="1" ht="47.25" customHeight="1" x14ac:dyDescent="0.25">
      <c r="A431" s="56"/>
      <c r="B431" s="78"/>
      <c r="C431" s="84" t="s">
        <v>759</v>
      </c>
      <c r="D431" s="80">
        <v>2020</v>
      </c>
      <c r="E431" s="80" t="s">
        <v>169</v>
      </c>
      <c r="F431" s="85">
        <v>241</v>
      </c>
      <c r="G431" s="86">
        <v>5</v>
      </c>
      <c r="H431" s="87">
        <v>691.63118999999995</v>
      </c>
      <c r="I431" s="66">
        <f t="shared" si="6"/>
        <v>2869.8389626556018</v>
      </c>
      <c r="M431" s="57"/>
      <c r="N431" s="57"/>
      <c r="O431" s="57"/>
      <c r="P431" s="57"/>
      <c r="Q431" s="57"/>
      <c r="R431" s="57"/>
      <c r="S431" s="57"/>
      <c r="T431" s="57"/>
      <c r="U431" s="57"/>
      <c r="V431" s="57"/>
    </row>
    <row r="432" spans="1:22" s="58" customFormat="1" ht="47.25" customHeight="1" x14ac:dyDescent="0.25">
      <c r="A432" s="56"/>
      <c r="B432" s="78"/>
      <c r="C432" s="84" t="s">
        <v>760</v>
      </c>
      <c r="D432" s="80">
        <v>2020</v>
      </c>
      <c r="E432" s="80" t="s">
        <v>28</v>
      </c>
      <c r="F432" s="85">
        <v>200</v>
      </c>
      <c r="G432" s="86">
        <v>15</v>
      </c>
      <c r="H432" s="87">
        <v>145.94335000000001</v>
      </c>
      <c r="I432" s="66">
        <f t="shared" si="6"/>
        <v>729.71675000000005</v>
      </c>
      <c r="M432" s="57"/>
      <c r="N432" s="57"/>
      <c r="O432" s="57"/>
      <c r="P432" s="57"/>
      <c r="Q432" s="57"/>
      <c r="R432" s="57"/>
      <c r="S432" s="57"/>
      <c r="T432" s="57"/>
      <c r="U432" s="57"/>
      <c r="V432" s="57"/>
    </row>
    <row r="433" spans="1:22" s="58" customFormat="1" ht="47.25" customHeight="1" x14ac:dyDescent="0.25">
      <c r="A433" s="56"/>
      <c r="B433" s="78"/>
      <c r="C433" s="84" t="s">
        <v>761</v>
      </c>
      <c r="D433" s="80">
        <v>2020</v>
      </c>
      <c r="E433" s="80" t="s">
        <v>202</v>
      </c>
      <c r="F433" s="85">
        <v>350</v>
      </c>
      <c r="G433" s="86">
        <v>15</v>
      </c>
      <c r="H433" s="87">
        <v>228.93933000000001</v>
      </c>
      <c r="I433" s="66">
        <f t="shared" si="6"/>
        <v>654.11237142857146</v>
      </c>
      <c r="M433" s="57"/>
      <c r="N433" s="57"/>
      <c r="O433" s="57"/>
      <c r="P433" s="57"/>
      <c r="Q433" s="57"/>
      <c r="R433" s="57"/>
      <c r="S433" s="57"/>
      <c r="T433" s="57"/>
      <c r="U433" s="57"/>
      <c r="V433" s="57"/>
    </row>
    <row r="434" spans="1:22" s="58" customFormat="1" ht="47.25" customHeight="1" x14ac:dyDescent="0.25">
      <c r="A434" s="56"/>
      <c r="B434" s="78"/>
      <c r="C434" s="84" t="s">
        <v>762</v>
      </c>
      <c r="D434" s="80">
        <v>2020</v>
      </c>
      <c r="E434" s="80" t="s">
        <v>28</v>
      </c>
      <c r="F434" s="85">
        <v>1400</v>
      </c>
      <c r="G434" s="86">
        <v>150</v>
      </c>
      <c r="H434" s="87">
        <v>3177.0236300000001</v>
      </c>
      <c r="I434" s="66">
        <f t="shared" si="6"/>
        <v>2269.3025928571433</v>
      </c>
      <c r="M434" s="57"/>
      <c r="N434" s="57"/>
      <c r="O434" s="57"/>
      <c r="P434" s="57"/>
      <c r="Q434" s="57"/>
      <c r="R434" s="57"/>
      <c r="S434" s="57"/>
      <c r="T434" s="57"/>
      <c r="U434" s="57"/>
      <c r="V434" s="57"/>
    </row>
    <row r="435" spans="1:22" s="58" customFormat="1" ht="47.25" customHeight="1" x14ac:dyDescent="0.25">
      <c r="A435" s="56"/>
      <c r="B435" s="78"/>
      <c r="C435" s="84" t="s">
        <v>763</v>
      </c>
      <c r="D435" s="80">
        <v>2020</v>
      </c>
      <c r="E435" s="80" t="s">
        <v>28</v>
      </c>
      <c r="F435" s="85">
        <v>230</v>
      </c>
      <c r="G435" s="86">
        <v>30</v>
      </c>
      <c r="H435" s="87">
        <v>102.86859</v>
      </c>
      <c r="I435" s="66">
        <f t="shared" si="6"/>
        <v>447.25473913043481</v>
      </c>
      <c r="M435" s="57"/>
      <c r="N435" s="57"/>
      <c r="O435" s="57"/>
      <c r="P435" s="57"/>
      <c r="Q435" s="57"/>
      <c r="R435" s="57"/>
      <c r="S435" s="57"/>
      <c r="T435" s="57"/>
      <c r="U435" s="57"/>
      <c r="V435" s="57"/>
    </row>
    <row r="436" spans="1:22" s="58" customFormat="1" ht="47.25" customHeight="1" x14ac:dyDescent="0.25">
      <c r="A436" s="56"/>
      <c r="B436" s="78"/>
      <c r="C436" s="84" t="s">
        <v>764</v>
      </c>
      <c r="D436" s="80">
        <v>2020</v>
      </c>
      <c r="E436" s="80" t="s">
        <v>28</v>
      </c>
      <c r="F436" s="85">
        <v>240</v>
      </c>
      <c r="G436" s="86">
        <v>50</v>
      </c>
      <c r="H436" s="87">
        <v>104.34787</v>
      </c>
      <c r="I436" s="66">
        <f t="shared" si="6"/>
        <v>434.78279166666664</v>
      </c>
      <c r="M436" s="57"/>
      <c r="N436" s="57"/>
      <c r="O436" s="57"/>
      <c r="P436" s="57"/>
      <c r="Q436" s="57"/>
      <c r="R436" s="57"/>
      <c r="S436" s="57"/>
      <c r="T436" s="57"/>
      <c r="U436" s="57"/>
      <c r="V436" s="57"/>
    </row>
    <row r="437" spans="1:22" s="58" customFormat="1" ht="47.25" customHeight="1" x14ac:dyDescent="0.25">
      <c r="A437" s="56"/>
      <c r="B437" s="78"/>
      <c r="C437" s="84" t="s">
        <v>765</v>
      </c>
      <c r="D437" s="80">
        <v>2020</v>
      </c>
      <c r="E437" s="80" t="s">
        <v>28</v>
      </c>
      <c r="F437" s="85">
        <v>493</v>
      </c>
      <c r="G437" s="86">
        <v>30</v>
      </c>
      <c r="H437" s="87">
        <v>799.13851</v>
      </c>
      <c r="I437" s="66">
        <f t="shared" si="6"/>
        <v>1620.9706085192697</v>
      </c>
      <c r="M437" s="57"/>
      <c r="N437" s="57"/>
      <c r="O437" s="57"/>
      <c r="P437" s="57"/>
      <c r="Q437" s="57"/>
      <c r="R437" s="57"/>
      <c r="S437" s="57"/>
      <c r="T437" s="57"/>
      <c r="U437" s="57"/>
      <c r="V437" s="57"/>
    </row>
    <row r="438" spans="1:22" s="58" customFormat="1" ht="47.25" customHeight="1" x14ac:dyDescent="0.25">
      <c r="A438" s="56"/>
      <c r="B438" s="78"/>
      <c r="C438" s="84" t="s">
        <v>766</v>
      </c>
      <c r="D438" s="80">
        <v>2020</v>
      </c>
      <c r="E438" s="80" t="s">
        <v>28</v>
      </c>
      <c r="F438" s="85">
        <v>50</v>
      </c>
      <c r="G438" s="86">
        <v>30</v>
      </c>
      <c r="H438" s="87">
        <v>15.540569999999999</v>
      </c>
      <c r="I438" s="66">
        <f t="shared" si="6"/>
        <v>310.81139999999994</v>
      </c>
      <c r="M438" s="57"/>
      <c r="N438" s="57"/>
      <c r="O438" s="57"/>
      <c r="P438" s="57"/>
      <c r="Q438" s="57"/>
      <c r="R438" s="57"/>
      <c r="S438" s="57"/>
      <c r="T438" s="57"/>
      <c r="U438" s="57"/>
      <c r="V438" s="57"/>
    </row>
    <row r="439" spans="1:22" s="58" customFormat="1" ht="47.25" customHeight="1" x14ac:dyDescent="0.25">
      <c r="A439" s="56"/>
      <c r="B439" s="78"/>
      <c r="C439" s="84" t="s">
        <v>767</v>
      </c>
      <c r="D439" s="80">
        <v>2020</v>
      </c>
      <c r="E439" s="80" t="s">
        <v>28</v>
      </c>
      <c r="F439" s="85">
        <v>1000</v>
      </c>
      <c r="G439" s="86">
        <v>125</v>
      </c>
      <c r="H439" s="87">
        <v>3344.6926799999997</v>
      </c>
      <c r="I439" s="66">
        <f t="shared" si="6"/>
        <v>3344.6926799999997</v>
      </c>
      <c r="M439" s="57"/>
      <c r="N439" s="57"/>
      <c r="O439" s="57"/>
      <c r="P439" s="57"/>
      <c r="Q439" s="57"/>
      <c r="R439" s="57"/>
      <c r="S439" s="57"/>
      <c r="T439" s="57"/>
      <c r="U439" s="57"/>
      <c r="V439" s="57"/>
    </row>
    <row r="440" spans="1:22" s="58" customFormat="1" ht="31.5" customHeight="1" x14ac:dyDescent="0.25">
      <c r="A440" s="56"/>
      <c r="B440" s="78"/>
      <c r="C440" s="84" t="s">
        <v>768</v>
      </c>
      <c r="D440" s="80">
        <v>2020</v>
      </c>
      <c r="E440" s="80" t="s">
        <v>28</v>
      </c>
      <c r="F440" s="85">
        <v>540</v>
      </c>
      <c r="G440" s="86">
        <v>50</v>
      </c>
      <c r="H440" s="87">
        <v>367.43950999999998</v>
      </c>
      <c r="I440" s="66">
        <f t="shared" si="6"/>
        <v>680.443537037037</v>
      </c>
      <c r="M440" s="57"/>
      <c r="N440" s="57"/>
      <c r="O440" s="57"/>
      <c r="P440" s="57"/>
      <c r="Q440" s="57"/>
      <c r="R440" s="57"/>
      <c r="S440" s="57"/>
      <c r="T440" s="57"/>
      <c r="U440" s="57"/>
      <c r="V440" s="57"/>
    </row>
    <row r="441" spans="1:22" s="58" customFormat="1" ht="47.25" customHeight="1" x14ac:dyDescent="0.25">
      <c r="A441" s="56"/>
      <c r="B441" s="78"/>
      <c r="C441" s="84" t="s">
        <v>769</v>
      </c>
      <c r="D441" s="80">
        <v>2020</v>
      </c>
      <c r="E441" s="80" t="s">
        <v>28</v>
      </c>
      <c r="F441" s="85">
        <v>350</v>
      </c>
      <c r="G441" s="86">
        <v>27</v>
      </c>
      <c r="H441" s="87">
        <v>556.69893999999999</v>
      </c>
      <c r="I441" s="66">
        <f t="shared" si="6"/>
        <v>1590.5683999999999</v>
      </c>
      <c r="M441" s="57"/>
      <c r="N441" s="57"/>
      <c r="O441" s="57"/>
      <c r="P441" s="57"/>
      <c r="Q441" s="57"/>
      <c r="R441" s="57"/>
      <c r="S441" s="57"/>
      <c r="T441" s="57"/>
      <c r="U441" s="57"/>
      <c r="V441" s="57"/>
    </row>
    <row r="442" spans="1:22" s="58" customFormat="1" ht="47.25" customHeight="1" x14ac:dyDescent="0.25">
      <c r="A442" s="56"/>
      <c r="B442" s="78"/>
      <c r="C442" s="84" t="s">
        <v>770</v>
      </c>
      <c r="D442" s="80">
        <v>2020</v>
      </c>
      <c r="E442" s="80" t="s">
        <v>28</v>
      </c>
      <c r="F442" s="85">
        <v>38</v>
      </c>
      <c r="G442" s="86">
        <v>27</v>
      </c>
      <c r="H442" s="87">
        <v>227.17964999999998</v>
      </c>
      <c r="I442" s="66">
        <f t="shared" si="6"/>
        <v>5978.4118421052626</v>
      </c>
      <c r="M442" s="57"/>
      <c r="N442" s="57"/>
      <c r="O442" s="57"/>
      <c r="P442" s="57"/>
      <c r="Q442" s="57"/>
      <c r="R442" s="57"/>
      <c r="S442" s="57"/>
      <c r="T442" s="57"/>
      <c r="U442" s="57"/>
      <c r="V442" s="57"/>
    </row>
    <row r="443" spans="1:22" s="58" customFormat="1" ht="47.25" customHeight="1" x14ac:dyDescent="0.25">
      <c r="A443" s="56"/>
      <c r="B443" s="78"/>
      <c r="C443" s="84" t="s">
        <v>771</v>
      </c>
      <c r="D443" s="80">
        <v>2020</v>
      </c>
      <c r="E443" s="80" t="s">
        <v>28</v>
      </c>
      <c r="F443" s="85">
        <v>67</v>
      </c>
      <c r="G443" s="86">
        <v>27</v>
      </c>
      <c r="H443" s="87">
        <v>272.61039</v>
      </c>
      <c r="I443" s="66">
        <f t="shared" si="6"/>
        <v>4068.8117910447754</v>
      </c>
      <c r="M443" s="57"/>
      <c r="N443" s="57"/>
      <c r="O443" s="57"/>
      <c r="P443" s="57"/>
      <c r="Q443" s="57"/>
      <c r="R443" s="57"/>
      <c r="S443" s="57"/>
      <c r="T443" s="57"/>
      <c r="U443" s="57"/>
      <c r="V443" s="57"/>
    </row>
    <row r="444" spans="1:22" s="58" customFormat="1" ht="31.5" customHeight="1" x14ac:dyDescent="0.25">
      <c r="A444" s="56"/>
      <c r="B444" s="78"/>
      <c r="C444" s="84" t="s">
        <v>772</v>
      </c>
      <c r="D444" s="80">
        <v>2020</v>
      </c>
      <c r="E444" s="80" t="s">
        <v>28</v>
      </c>
      <c r="F444" s="85">
        <v>57</v>
      </c>
      <c r="G444" s="86">
        <v>150</v>
      </c>
      <c r="H444" s="87">
        <v>42.269435156132488</v>
      </c>
      <c r="I444" s="66">
        <f t="shared" si="6"/>
        <v>741.56903782688573</v>
      </c>
      <c r="M444" s="57"/>
      <c r="N444" s="57"/>
      <c r="O444" s="57"/>
      <c r="P444" s="57"/>
      <c r="Q444" s="57"/>
      <c r="R444" s="57"/>
      <c r="S444" s="57"/>
      <c r="T444" s="57"/>
      <c r="U444" s="57"/>
      <c r="V444" s="57"/>
    </row>
    <row r="445" spans="1:22" s="58" customFormat="1" ht="47.25" customHeight="1" x14ac:dyDescent="0.25">
      <c r="A445" s="56"/>
      <c r="B445" s="78"/>
      <c r="C445" s="84" t="s">
        <v>773</v>
      </c>
      <c r="D445" s="80">
        <v>2020</v>
      </c>
      <c r="E445" s="80" t="s">
        <v>28</v>
      </c>
      <c r="F445" s="85">
        <v>48</v>
      </c>
      <c r="G445" s="86">
        <v>21</v>
      </c>
      <c r="H445" s="87">
        <v>32.394849999999998</v>
      </c>
      <c r="I445" s="66">
        <f t="shared" si="6"/>
        <v>674.8927083333333</v>
      </c>
      <c r="M445" s="57"/>
      <c r="N445" s="57"/>
      <c r="O445" s="57"/>
      <c r="P445" s="57"/>
      <c r="Q445" s="57"/>
      <c r="R445" s="57"/>
      <c r="S445" s="57"/>
      <c r="T445" s="57"/>
      <c r="U445" s="57"/>
      <c r="V445" s="57"/>
    </row>
    <row r="446" spans="1:22" s="58" customFormat="1" ht="47.25" customHeight="1" x14ac:dyDescent="0.25">
      <c r="A446" s="56"/>
      <c r="B446" s="78"/>
      <c r="C446" s="84" t="s">
        <v>774</v>
      </c>
      <c r="D446" s="80">
        <v>2020</v>
      </c>
      <c r="E446" s="80" t="s">
        <v>28</v>
      </c>
      <c r="F446" s="85">
        <v>370</v>
      </c>
      <c r="G446" s="86">
        <v>150</v>
      </c>
      <c r="H446" s="87">
        <v>208.14106000000001</v>
      </c>
      <c r="I446" s="66">
        <f t="shared" si="6"/>
        <v>562.54340540540545</v>
      </c>
      <c r="M446" s="57"/>
      <c r="N446" s="57"/>
      <c r="O446" s="57"/>
      <c r="P446" s="57"/>
      <c r="Q446" s="57"/>
      <c r="R446" s="57"/>
      <c r="S446" s="57"/>
      <c r="T446" s="57"/>
      <c r="U446" s="57"/>
      <c r="V446" s="57"/>
    </row>
    <row r="447" spans="1:22" s="58" customFormat="1" ht="47.25" customHeight="1" x14ac:dyDescent="0.25">
      <c r="A447" s="56"/>
      <c r="B447" s="78"/>
      <c r="C447" s="84" t="s">
        <v>775</v>
      </c>
      <c r="D447" s="80">
        <v>2020</v>
      </c>
      <c r="E447" s="80" t="s">
        <v>28</v>
      </c>
      <c r="F447" s="85">
        <v>110</v>
      </c>
      <c r="G447" s="86">
        <v>19</v>
      </c>
      <c r="H447" s="87">
        <v>36.422559999999997</v>
      </c>
      <c r="I447" s="66">
        <f t="shared" si="6"/>
        <v>331.11418181818181</v>
      </c>
      <c r="M447" s="57"/>
      <c r="N447" s="57"/>
      <c r="O447" s="57"/>
      <c r="P447" s="57"/>
      <c r="Q447" s="57"/>
      <c r="R447" s="57"/>
      <c r="S447" s="57"/>
      <c r="T447" s="57"/>
      <c r="U447" s="57"/>
      <c r="V447" s="57"/>
    </row>
    <row r="448" spans="1:22" s="58" customFormat="1" ht="47.25" customHeight="1" x14ac:dyDescent="0.25">
      <c r="A448" s="56"/>
      <c r="B448" s="78"/>
      <c r="C448" s="84" t="s">
        <v>776</v>
      </c>
      <c r="D448" s="80">
        <v>2020</v>
      </c>
      <c r="E448" s="80" t="s">
        <v>28</v>
      </c>
      <c r="F448" s="85">
        <v>534.99999999999989</v>
      </c>
      <c r="G448" s="86">
        <v>25</v>
      </c>
      <c r="H448" s="87">
        <v>1267.53413</v>
      </c>
      <c r="I448" s="66">
        <f t="shared" si="6"/>
        <v>2369.2226728971968</v>
      </c>
      <c r="M448" s="57"/>
      <c r="N448" s="57"/>
      <c r="O448" s="57"/>
      <c r="P448" s="57"/>
      <c r="Q448" s="57"/>
      <c r="R448" s="57"/>
      <c r="S448" s="57"/>
      <c r="T448" s="57"/>
      <c r="U448" s="57"/>
      <c r="V448" s="57"/>
    </row>
    <row r="449" spans="1:22" s="58" customFormat="1" ht="47.25" customHeight="1" x14ac:dyDescent="0.25">
      <c r="A449" s="56"/>
      <c r="B449" s="78"/>
      <c r="C449" s="84" t="s">
        <v>777</v>
      </c>
      <c r="D449" s="80">
        <v>2020</v>
      </c>
      <c r="E449" s="80" t="s">
        <v>202</v>
      </c>
      <c r="F449" s="85">
        <v>400</v>
      </c>
      <c r="G449" s="86">
        <v>36</v>
      </c>
      <c r="H449" s="87">
        <v>230.36583999999999</v>
      </c>
      <c r="I449" s="66">
        <f t="shared" si="6"/>
        <v>575.91459999999995</v>
      </c>
      <c r="M449" s="57"/>
      <c r="N449" s="57"/>
      <c r="O449" s="57"/>
      <c r="P449" s="57"/>
      <c r="Q449" s="57"/>
      <c r="R449" s="57"/>
      <c r="S449" s="57"/>
      <c r="T449" s="57"/>
      <c r="U449" s="57"/>
      <c r="V449" s="57"/>
    </row>
    <row r="450" spans="1:22" s="58" customFormat="1" ht="47.25" customHeight="1" x14ac:dyDescent="0.25">
      <c r="A450" s="56"/>
      <c r="B450" s="78"/>
      <c r="C450" s="84" t="s">
        <v>778</v>
      </c>
      <c r="D450" s="80">
        <v>2020</v>
      </c>
      <c r="E450" s="80" t="s">
        <v>28</v>
      </c>
      <c r="F450" s="85">
        <v>950</v>
      </c>
      <c r="G450" s="86">
        <v>50</v>
      </c>
      <c r="H450" s="87">
        <v>792.42680000000007</v>
      </c>
      <c r="I450" s="66">
        <f t="shared" si="6"/>
        <v>834.13347368421068</v>
      </c>
      <c r="M450" s="57"/>
      <c r="N450" s="57"/>
      <c r="O450" s="57"/>
      <c r="P450" s="57"/>
      <c r="Q450" s="57"/>
      <c r="R450" s="57"/>
      <c r="S450" s="57"/>
      <c r="T450" s="57"/>
      <c r="U450" s="57"/>
      <c r="V450" s="57"/>
    </row>
    <row r="451" spans="1:22" s="58" customFormat="1" ht="47.25" customHeight="1" x14ac:dyDescent="0.25">
      <c r="A451" s="56"/>
      <c r="B451" s="78"/>
      <c r="C451" s="84" t="s">
        <v>779</v>
      </c>
      <c r="D451" s="80">
        <v>2020</v>
      </c>
      <c r="E451" s="80" t="s">
        <v>202</v>
      </c>
      <c r="F451" s="85">
        <v>255</v>
      </c>
      <c r="G451" s="86">
        <v>40</v>
      </c>
      <c r="H451" s="87">
        <v>248.13857000000002</v>
      </c>
      <c r="I451" s="66">
        <f t="shared" si="6"/>
        <v>973.09243137254907</v>
      </c>
      <c r="M451" s="57"/>
      <c r="N451" s="57"/>
      <c r="O451" s="57"/>
      <c r="P451" s="57"/>
      <c r="Q451" s="57"/>
      <c r="R451" s="57"/>
      <c r="S451" s="57"/>
      <c r="T451" s="57"/>
      <c r="U451" s="57"/>
      <c r="V451" s="57"/>
    </row>
    <row r="452" spans="1:22" s="58" customFormat="1" ht="47.25" customHeight="1" x14ac:dyDescent="0.25">
      <c r="A452" s="56"/>
      <c r="B452" s="78"/>
      <c r="C452" s="84" t="s">
        <v>780</v>
      </c>
      <c r="D452" s="80">
        <v>2020</v>
      </c>
      <c r="E452" s="80" t="s">
        <v>28</v>
      </c>
      <c r="F452" s="85">
        <v>200</v>
      </c>
      <c r="G452" s="86">
        <v>65</v>
      </c>
      <c r="H452" s="87">
        <v>161.43146000000002</v>
      </c>
      <c r="I452" s="66">
        <f t="shared" si="6"/>
        <v>807.15730000000008</v>
      </c>
      <c r="M452" s="57"/>
      <c r="N452" s="57"/>
      <c r="O452" s="57"/>
      <c r="P452" s="57"/>
      <c r="Q452" s="57"/>
      <c r="R452" s="57"/>
      <c r="S452" s="57"/>
      <c r="T452" s="57"/>
      <c r="U452" s="57"/>
      <c r="V452" s="57"/>
    </row>
    <row r="453" spans="1:22" s="58" customFormat="1" ht="47.25" customHeight="1" x14ac:dyDescent="0.25">
      <c r="A453" s="56"/>
      <c r="B453" s="78"/>
      <c r="C453" s="84" t="s">
        <v>781</v>
      </c>
      <c r="D453" s="80">
        <v>2020</v>
      </c>
      <c r="E453" s="80" t="s">
        <v>28</v>
      </c>
      <c r="F453" s="85">
        <v>191</v>
      </c>
      <c r="G453" s="86">
        <v>90</v>
      </c>
      <c r="H453" s="87">
        <v>583.72158999999999</v>
      </c>
      <c r="I453" s="66">
        <f t="shared" si="6"/>
        <v>3056.1339790575912</v>
      </c>
      <c r="M453" s="57"/>
      <c r="N453" s="57"/>
      <c r="O453" s="57"/>
      <c r="P453" s="57"/>
      <c r="Q453" s="57"/>
      <c r="R453" s="57"/>
      <c r="S453" s="57"/>
      <c r="T453" s="57"/>
      <c r="U453" s="57"/>
      <c r="V453" s="57"/>
    </row>
    <row r="454" spans="1:22" s="58" customFormat="1" ht="47.25" customHeight="1" x14ac:dyDescent="0.25">
      <c r="A454" s="56"/>
      <c r="B454" s="78"/>
      <c r="C454" s="84" t="s">
        <v>782</v>
      </c>
      <c r="D454" s="80">
        <v>2020</v>
      </c>
      <c r="E454" s="80" t="s">
        <v>202</v>
      </c>
      <c r="F454" s="85">
        <v>607</v>
      </c>
      <c r="G454" s="86">
        <v>580</v>
      </c>
      <c r="H454" s="87">
        <v>355.02209999999997</v>
      </c>
      <c r="I454" s="66">
        <f t="shared" si="6"/>
        <v>584.87990115321247</v>
      </c>
      <c r="M454" s="57"/>
      <c r="N454" s="57"/>
      <c r="O454" s="57"/>
      <c r="P454" s="57"/>
      <c r="Q454" s="57"/>
      <c r="R454" s="57"/>
      <c r="S454" s="57"/>
      <c r="T454" s="57"/>
      <c r="U454" s="57"/>
      <c r="V454" s="57"/>
    </row>
    <row r="455" spans="1:22" s="58" customFormat="1" ht="47.25" customHeight="1" x14ac:dyDescent="0.25">
      <c r="A455" s="56"/>
      <c r="B455" s="78"/>
      <c r="C455" s="84" t="s">
        <v>783</v>
      </c>
      <c r="D455" s="80">
        <v>2020</v>
      </c>
      <c r="E455" s="80" t="s">
        <v>202</v>
      </c>
      <c r="F455" s="85">
        <v>100</v>
      </c>
      <c r="G455" s="86">
        <v>360</v>
      </c>
      <c r="H455" s="87">
        <v>61.332250000000002</v>
      </c>
      <c r="I455" s="66">
        <f t="shared" si="6"/>
        <v>613.32249999999999</v>
      </c>
      <c r="M455" s="57"/>
      <c r="N455" s="57"/>
      <c r="O455" s="57"/>
      <c r="P455" s="57"/>
      <c r="Q455" s="57"/>
      <c r="R455" s="57"/>
      <c r="S455" s="57"/>
      <c r="T455" s="57"/>
      <c r="U455" s="57"/>
      <c r="V455" s="57"/>
    </row>
    <row r="456" spans="1:22" s="58" customFormat="1" ht="110.25" customHeight="1" x14ac:dyDescent="0.25">
      <c r="A456" s="56"/>
      <c r="B456" s="78"/>
      <c r="C456" s="84" t="s">
        <v>784</v>
      </c>
      <c r="D456" s="80">
        <v>2020</v>
      </c>
      <c r="E456" s="80" t="s">
        <v>202</v>
      </c>
      <c r="F456" s="85">
        <v>520</v>
      </c>
      <c r="G456" s="86">
        <v>220</v>
      </c>
      <c r="H456" s="87">
        <v>957.78498000000002</v>
      </c>
      <c r="I456" s="66">
        <f t="shared" si="6"/>
        <v>1841.8941923076923</v>
      </c>
      <c r="M456" s="57"/>
      <c r="N456" s="57"/>
      <c r="O456" s="57"/>
      <c r="P456" s="57"/>
      <c r="Q456" s="57"/>
      <c r="R456" s="57"/>
      <c r="S456" s="57"/>
      <c r="T456" s="57"/>
      <c r="U456" s="57"/>
      <c r="V456" s="57"/>
    </row>
    <row r="457" spans="1:22" s="58" customFormat="1" ht="47.25" customHeight="1" x14ac:dyDescent="0.25">
      <c r="A457" s="56"/>
      <c r="B457" s="78"/>
      <c r="C457" s="84" t="s">
        <v>288</v>
      </c>
      <c r="D457" s="80">
        <v>2020</v>
      </c>
      <c r="E457" s="80" t="s">
        <v>28</v>
      </c>
      <c r="F457" s="85">
        <v>160</v>
      </c>
      <c r="G457" s="86">
        <v>15</v>
      </c>
      <c r="H457" s="87">
        <v>76.676329999999993</v>
      </c>
      <c r="I457" s="66">
        <f t="shared" si="6"/>
        <v>479.22706249999999</v>
      </c>
      <c r="M457" s="57"/>
      <c r="N457" s="57"/>
      <c r="O457" s="57"/>
      <c r="P457" s="57"/>
      <c r="Q457" s="57"/>
      <c r="R457" s="57"/>
      <c r="S457" s="57"/>
      <c r="T457" s="57"/>
      <c r="U457" s="57"/>
      <c r="V457" s="57"/>
    </row>
    <row r="458" spans="1:22" s="58" customFormat="1" ht="47.25" customHeight="1" x14ac:dyDescent="0.25">
      <c r="A458" s="56"/>
      <c r="B458" s="78"/>
      <c r="C458" s="84" t="s">
        <v>289</v>
      </c>
      <c r="D458" s="80">
        <v>2020</v>
      </c>
      <c r="E458" s="80" t="s">
        <v>28</v>
      </c>
      <c r="F458" s="85">
        <v>175</v>
      </c>
      <c r="G458" s="86">
        <v>15</v>
      </c>
      <c r="H458" s="87">
        <v>46.275930000000002</v>
      </c>
      <c r="I458" s="66">
        <f t="shared" si="6"/>
        <v>264.43388571428574</v>
      </c>
      <c r="M458" s="57"/>
      <c r="N458" s="57"/>
      <c r="O458" s="57"/>
      <c r="P458" s="57"/>
      <c r="Q458" s="57"/>
      <c r="R458" s="57"/>
      <c r="S458" s="57"/>
      <c r="T458" s="57"/>
      <c r="U458" s="57"/>
      <c r="V458" s="57"/>
    </row>
    <row r="459" spans="1:22" s="58" customFormat="1" ht="47.25" customHeight="1" x14ac:dyDescent="0.25">
      <c r="A459" s="56"/>
      <c r="B459" s="78"/>
      <c r="C459" s="84" t="s">
        <v>290</v>
      </c>
      <c r="D459" s="80">
        <v>2020</v>
      </c>
      <c r="E459" s="80" t="s">
        <v>169</v>
      </c>
      <c r="F459" s="85">
        <v>260</v>
      </c>
      <c r="G459" s="86">
        <v>10</v>
      </c>
      <c r="H459" s="87">
        <v>51.87471</v>
      </c>
      <c r="I459" s="66">
        <f t="shared" si="6"/>
        <v>199.51811538461538</v>
      </c>
      <c r="M459" s="57"/>
      <c r="N459" s="57"/>
      <c r="O459" s="57"/>
      <c r="P459" s="57"/>
      <c r="Q459" s="57"/>
      <c r="R459" s="57"/>
      <c r="S459" s="57"/>
      <c r="T459" s="57"/>
      <c r="U459" s="57"/>
      <c r="V459" s="57"/>
    </row>
    <row r="460" spans="1:22" s="58" customFormat="1" ht="47.25" customHeight="1" x14ac:dyDescent="0.25">
      <c r="A460" s="56"/>
      <c r="B460" s="78"/>
      <c r="C460" s="84" t="s">
        <v>291</v>
      </c>
      <c r="D460" s="80">
        <v>2020</v>
      </c>
      <c r="E460" s="80" t="s">
        <v>28</v>
      </c>
      <c r="F460" s="85">
        <v>210</v>
      </c>
      <c r="G460" s="86">
        <v>15</v>
      </c>
      <c r="H460" s="87">
        <v>111.15853</v>
      </c>
      <c r="I460" s="66">
        <f t="shared" si="6"/>
        <v>529.32633333333331</v>
      </c>
      <c r="M460" s="57"/>
      <c r="N460" s="57"/>
      <c r="O460" s="57"/>
      <c r="P460" s="57"/>
      <c r="Q460" s="57"/>
      <c r="R460" s="57"/>
      <c r="S460" s="57"/>
      <c r="T460" s="57"/>
      <c r="U460" s="57"/>
      <c r="V460" s="57"/>
    </row>
    <row r="461" spans="1:22" s="58" customFormat="1" ht="47.25" customHeight="1" x14ac:dyDescent="0.25">
      <c r="A461" s="56"/>
      <c r="B461" s="78"/>
      <c r="C461" s="84" t="s">
        <v>292</v>
      </c>
      <c r="D461" s="80">
        <v>2020</v>
      </c>
      <c r="E461" s="80" t="s">
        <v>28</v>
      </c>
      <c r="F461" s="85">
        <v>330</v>
      </c>
      <c r="G461" s="86">
        <v>15</v>
      </c>
      <c r="H461" s="87">
        <v>104.61064999999999</v>
      </c>
      <c r="I461" s="66">
        <f t="shared" si="6"/>
        <v>317.0019696969697</v>
      </c>
      <c r="M461" s="57"/>
      <c r="N461" s="57"/>
      <c r="O461" s="57"/>
      <c r="P461" s="57"/>
      <c r="Q461" s="57"/>
      <c r="R461" s="57"/>
      <c r="S461" s="57"/>
      <c r="T461" s="57"/>
      <c r="U461" s="57"/>
      <c r="V461" s="57"/>
    </row>
    <row r="462" spans="1:22" s="58" customFormat="1" ht="47.25" customHeight="1" x14ac:dyDescent="0.25">
      <c r="A462" s="56"/>
      <c r="B462" s="78"/>
      <c r="C462" s="84" t="s">
        <v>293</v>
      </c>
      <c r="D462" s="80">
        <v>2020</v>
      </c>
      <c r="E462" s="80" t="s">
        <v>28</v>
      </c>
      <c r="F462" s="85">
        <v>260</v>
      </c>
      <c r="G462" s="86">
        <v>15</v>
      </c>
      <c r="H462" s="87">
        <v>102.98734</v>
      </c>
      <c r="I462" s="66">
        <f t="shared" si="6"/>
        <v>396.10515384615388</v>
      </c>
      <c r="M462" s="57"/>
      <c r="N462" s="57"/>
      <c r="O462" s="57"/>
      <c r="P462" s="57"/>
      <c r="Q462" s="57"/>
      <c r="R462" s="57"/>
      <c r="S462" s="57"/>
      <c r="T462" s="57"/>
      <c r="U462" s="57"/>
      <c r="V462" s="57"/>
    </row>
    <row r="463" spans="1:22" s="58" customFormat="1" ht="47.25" customHeight="1" x14ac:dyDescent="0.25">
      <c r="A463" s="56"/>
      <c r="B463" s="78"/>
      <c r="C463" s="84" t="s">
        <v>294</v>
      </c>
      <c r="D463" s="80">
        <v>2020</v>
      </c>
      <c r="E463" s="80" t="s">
        <v>169</v>
      </c>
      <c r="F463" s="85">
        <v>350</v>
      </c>
      <c r="G463" s="86">
        <v>5</v>
      </c>
      <c r="H463" s="87">
        <v>57.71078</v>
      </c>
      <c r="I463" s="66">
        <f t="shared" si="6"/>
        <v>164.88794285714286</v>
      </c>
      <c r="M463" s="57"/>
      <c r="N463" s="57"/>
      <c r="O463" s="57"/>
      <c r="P463" s="57"/>
      <c r="Q463" s="57"/>
      <c r="R463" s="57"/>
      <c r="S463" s="57"/>
      <c r="T463" s="57"/>
      <c r="U463" s="57"/>
      <c r="V463" s="57"/>
    </row>
    <row r="464" spans="1:22" s="58" customFormat="1" ht="47.25" customHeight="1" x14ac:dyDescent="0.25">
      <c r="A464" s="56"/>
      <c r="B464" s="78"/>
      <c r="C464" s="84" t="s">
        <v>295</v>
      </c>
      <c r="D464" s="80">
        <v>2020</v>
      </c>
      <c r="E464" s="80" t="s">
        <v>28</v>
      </c>
      <c r="F464" s="85">
        <v>370</v>
      </c>
      <c r="G464" s="86">
        <v>15</v>
      </c>
      <c r="H464" s="87">
        <v>128.34352000000001</v>
      </c>
      <c r="I464" s="66">
        <f t="shared" si="6"/>
        <v>346.87437837837842</v>
      </c>
      <c r="M464" s="57"/>
      <c r="N464" s="57"/>
      <c r="O464" s="57"/>
      <c r="P464" s="57"/>
      <c r="Q464" s="57"/>
      <c r="R464" s="57"/>
      <c r="S464" s="57"/>
      <c r="T464" s="57"/>
      <c r="U464" s="57"/>
      <c r="V464" s="57"/>
    </row>
    <row r="465" spans="1:22" s="58" customFormat="1" ht="47.25" customHeight="1" x14ac:dyDescent="0.25">
      <c r="A465" s="56"/>
      <c r="B465" s="78"/>
      <c r="C465" s="84" t="s">
        <v>296</v>
      </c>
      <c r="D465" s="80">
        <v>2020</v>
      </c>
      <c r="E465" s="80" t="s">
        <v>28</v>
      </c>
      <c r="F465" s="85">
        <v>280</v>
      </c>
      <c r="G465" s="86">
        <v>15</v>
      </c>
      <c r="H465" s="87">
        <v>171.05372</v>
      </c>
      <c r="I465" s="66">
        <f t="shared" si="6"/>
        <v>610.90614285714287</v>
      </c>
      <c r="M465" s="57"/>
      <c r="N465" s="57"/>
      <c r="O465" s="57"/>
      <c r="P465" s="57"/>
      <c r="Q465" s="57"/>
      <c r="R465" s="57"/>
      <c r="S465" s="57"/>
      <c r="T465" s="57"/>
      <c r="U465" s="57"/>
      <c r="V465" s="57"/>
    </row>
    <row r="466" spans="1:22" s="58" customFormat="1" ht="47.25" customHeight="1" x14ac:dyDescent="0.25">
      <c r="A466" s="56"/>
      <c r="B466" s="78"/>
      <c r="C466" s="84" t="s">
        <v>297</v>
      </c>
      <c r="D466" s="80">
        <v>2020</v>
      </c>
      <c r="E466" s="80" t="s">
        <v>169</v>
      </c>
      <c r="F466" s="85">
        <v>140</v>
      </c>
      <c r="G466" s="86">
        <v>8</v>
      </c>
      <c r="H466" s="87">
        <v>104.43827</v>
      </c>
      <c r="I466" s="66">
        <f t="shared" si="6"/>
        <v>745.98764285714287</v>
      </c>
      <c r="M466" s="57"/>
      <c r="N466" s="57"/>
      <c r="O466" s="57"/>
      <c r="P466" s="57"/>
      <c r="Q466" s="57"/>
      <c r="R466" s="57"/>
      <c r="S466" s="57"/>
      <c r="T466" s="57"/>
      <c r="U466" s="57"/>
      <c r="V466" s="57"/>
    </row>
    <row r="467" spans="1:22" s="58" customFormat="1" ht="47.25" customHeight="1" x14ac:dyDescent="0.25">
      <c r="A467" s="56"/>
      <c r="B467" s="78"/>
      <c r="C467" s="84" t="s">
        <v>298</v>
      </c>
      <c r="D467" s="80">
        <v>2020</v>
      </c>
      <c r="E467" s="80" t="s">
        <v>169</v>
      </c>
      <c r="F467" s="85">
        <v>80</v>
      </c>
      <c r="G467" s="86">
        <v>7</v>
      </c>
      <c r="H467" s="87">
        <v>36.49868</v>
      </c>
      <c r="I467" s="66">
        <f t="shared" si="6"/>
        <v>456.23349999999999</v>
      </c>
      <c r="M467" s="57"/>
      <c r="N467" s="57"/>
      <c r="O467" s="57"/>
      <c r="P467" s="57"/>
      <c r="Q467" s="57"/>
      <c r="R467" s="57"/>
      <c r="S467" s="57"/>
      <c r="T467" s="57"/>
      <c r="U467" s="57"/>
      <c r="V467" s="57"/>
    </row>
    <row r="468" spans="1:22" s="58" customFormat="1" ht="47.25" customHeight="1" x14ac:dyDescent="0.25">
      <c r="A468" s="56"/>
      <c r="B468" s="78"/>
      <c r="C468" s="84" t="s">
        <v>299</v>
      </c>
      <c r="D468" s="80">
        <v>2020</v>
      </c>
      <c r="E468" s="80" t="s">
        <v>28</v>
      </c>
      <c r="F468" s="85">
        <v>143</v>
      </c>
      <c r="G468" s="86">
        <v>15</v>
      </c>
      <c r="H468" s="87">
        <v>66.60414999999999</v>
      </c>
      <c r="I468" s="66">
        <f t="shared" si="6"/>
        <v>465.76328671328667</v>
      </c>
      <c r="M468" s="57"/>
      <c r="N468" s="57"/>
      <c r="O468" s="57"/>
      <c r="P468" s="57"/>
      <c r="Q468" s="57"/>
      <c r="R468" s="57"/>
      <c r="S468" s="57"/>
      <c r="T468" s="57"/>
      <c r="U468" s="57"/>
      <c r="V468" s="57"/>
    </row>
    <row r="469" spans="1:22" s="58" customFormat="1" ht="47.25" customHeight="1" x14ac:dyDescent="0.25">
      <c r="A469" s="56"/>
      <c r="B469" s="78"/>
      <c r="C469" s="84" t="s">
        <v>300</v>
      </c>
      <c r="D469" s="80">
        <v>2020</v>
      </c>
      <c r="E469" s="80" t="s">
        <v>28</v>
      </c>
      <c r="F469" s="85">
        <v>400</v>
      </c>
      <c r="G469" s="86">
        <v>15</v>
      </c>
      <c r="H469" s="87">
        <v>134.26911999999999</v>
      </c>
      <c r="I469" s="66">
        <f t="shared" si="6"/>
        <v>335.6728</v>
      </c>
      <c r="M469" s="57"/>
      <c r="N469" s="57"/>
      <c r="O469" s="57"/>
      <c r="P469" s="57"/>
      <c r="Q469" s="57"/>
      <c r="R469" s="57"/>
      <c r="S469" s="57"/>
      <c r="T469" s="57"/>
      <c r="U469" s="57"/>
      <c r="V469" s="57"/>
    </row>
    <row r="470" spans="1:22" s="58" customFormat="1" ht="47.25" customHeight="1" x14ac:dyDescent="0.25">
      <c r="A470" s="56"/>
      <c r="B470" s="78"/>
      <c r="C470" s="84" t="s">
        <v>301</v>
      </c>
      <c r="D470" s="80">
        <v>2020</v>
      </c>
      <c r="E470" s="80" t="s">
        <v>169</v>
      </c>
      <c r="F470" s="85">
        <v>48</v>
      </c>
      <c r="G470" s="86">
        <v>10</v>
      </c>
      <c r="H470" s="87">
        <v>39.848510000000005</v>
      </c>
      <c r="I470" s="66">
        <f t="shared" si="6"/>
        <v>830.17729166666675</v>
      </c>
      <c r="M470" s="57"/>
      <c r="N470" s="57"/>
      <c r="O470" s="57"/>
      <c r="P470" s="57"/>
      <c r="Q470" s="57"/>
      <c r="R470" s="57"/>
      <c r="S470" s="57"/>
      <c r="T470" s="57"/>
      <c r="U470" s="57"/>
      <c r="V470" s="57"/>
    </row>
    <row r="471" spans="1:22" s="58" customFormat="1" ht="47.25" customHeight="1" x14ac:dyDescent="0.25">
      <c r="A471" s="56"/>
      <c r="B471" s="78"/>
      <c r="C471" s="84" t="s">
        <v>302</v>
      </c>
      <c r="D471" s="80">
        <v>2020</v>
      </c>
      <c r="E471" s="80" t="s">
        <v>28</v>
      </c>
      <c r="F471" s="85">
        <v>300.00000000000006</v>
      </c>
      <c r="G471" s="86">
        <v>12</v>
      </c>
      <c r="H471" s="87">
        <v>126.94767</v>
      </c>
      <c r="I471" s="66">
        <f t="shared" si="6"/>
        <v>423.15889999999996</v>
      </c>
      <c r="M471" s="57"/>
      <c r="N471" s="57"/>
      <c r="O471" s="57"/>
      <c r="P471" s="57"/>
      <c r="Q471" s="57"/>
      <c r="R471" s="57"/>
      <c r="S471" s="57"/>
      <c r="T471" s="57"/>
      <c r="U471" s="57"/>
      <c r="V471" s="57"/>
    </row>
    <row r="472" spans="1:22" s="58" customFormat="1" ht="47.25" customHeight="1" x14ac:dyDescent="0.25">
      <c r="A472" s="56"/>
      <c r="B472" s="78"/>
      <c r="C472" s="84" t="s">
        <v>303</v>
      </c>
      <c r="D472" s="80">
        <v>2020</v>
      </c>
      <c r="E472" s="80" t="s">
        <v>28</v>
      </c>
      <c r="F472" s="85">
        <v>140</v>
      </c>
      <c r="G472" s="86">
        <v>15</v>
      </c>
      <c r="H472" s="87">
        <v>73.451970000000003</v>
      </c>
      <c r="I472" s="66">
        <f t="shared" si="6"/>
        <v>524.65692857142858</v>
      </c>
      <c r="M472" s="57"/>
      <c r="N472" s="57"/>
      <c r="O472" s="57"/>
      <c r="P472" s="57"/>
      <c r="Q472" s="57"/>
      <c r="R472" s="57"/>
      <c r="S472" s="57"/>
      <c r="T472" s="57"/>
      <c r="U472" s="57"/>
      <c r="V472" s="57"/>
    </row>
    <row r="473" spans="1:22" s="58" customFormat="1" ht="47.25" customHeight="1" x14ac:dyDescent="0.25">
      <c r="A473" s="56"/>
      <c r="B473" s="78"/>
      <c r="C473" s="84" t="s">
        <v>304</v>
      </c>
      <c r="D473" s="80">
        <v>2020</v>
      </c>
      <c r="E473" s="80" t="s">
        <v>169</v>
      </c>
      <c r="F473" s="85">
        <v>304</v>
      </c>
      <c r="G473" s="86">
        <v>10</v>
      </c>
      <c r="H473" s="87">
        <v>112.82782</v>
      </c>
      <c r="I473" s="66">
        <f t="shared" si="6"/>
        <v>371.14414473684212</v>
      </c>
      <c r="M473" s="57"/>
      <c r="N473" s="57"/>
      <c r="O473" s="57"/>
      <c r="P473" s="57"/>
      <c r="Q473" s="57"/>
      <c r="R473" s="57"/>
      <c r="S473" s="57"/>
      <c r="T473" s="57"/>
      <c r="U473" s="57"/>
      <c r="V473" s="57"/>
    </row>
    <row r="474" spans="1:22" s="58" customFormat="1" ht="47.25" customHeight="1" x14ac:dyDescent="0.25">
      <c r="A474" s="56"/>
      <c r="B474" s="78"/>
      <c r="C474" s="84" t="s">
        <v>305</v>
      </c>
      <c r="D474" s="80">
        <v>2020</v>
      </c>
      <c r="E474" s="80" t="s">
        <v>28</v>
      </c>
      <c r="F474" s="85">
        <v>42</v>
      </c>
      <c r="G474" s="86">
        <v>15</v>
      </c>
      <c r="H474" s="87">
        <v>283.48196999999999</v>
      </c>
      <c r="I474" s="66">
        <f t="shared" si="6"/>
        <v>6749.5707142857145</v>
      </c>
      <c r="M474" s="57"/>
      <c r="N474" s="57"/>
      <c r="O474" s="57"/>
      <c r="P474" s="57"/>
      <c r="Q474" s="57"/>
      <c r="R474" s="57"/>
      <c r="S474" s="57"/>
      <c r="T474" s="57"/>
      <c r="U474" s="57"/>
      <c r="V474" s="57"/>
    </row>
    <row r="475" spans="1:22" s="58" customFormat="1" ht="15.75" customHeight="1" x14ac:dyDescent="0.25">
      <c r="A475" s="56"/>
      <c r="B475" s="78"/>
      <c r="C475" s="84" t="s">
        <v>306</v>
      </c>
      <c r="D475" s="80">
        <v>2020</v>
      </c>
      <c r="E475" s="80" t="s">
        <v>169</v>
      </c>
      <c r="F475" s="85">
        <v>330</v>
      </c>
      <c r="G475" s="86">
        <v>5</v>
      </c>
      <c r="H475" s="87">
        <v>818.12423999999999</v>
      </c>
      <c r="I475" s="66">
        <f t="shared" si="6"/>
        <v>2479.1643636363638</v>
      </c>
      <c r="M475" s="57"/>
      <c r="N475" s="57"/>
      <c r="O475" s="57"/>
      <c r="P475" s="57"/>
      <c r="Q475" s="57"/>
      <c r="R475" s="57"/>
      <c r="S475" s="57"/>
      <c r="T475" s="57"/>
      <c r="U475" s="57"/>
      <c r="V475" s="57"/>
    </row>
    <row r="476" spans="1:22" s="58" customFormat="1" ht="47.25" customHeight="1" x14ac:dyDescent="0.25">
      <c r="A476" s="56"/>
      <c r="B476" s="78"/>
      <c r="C476" s="84" t="s">
        <v>307</v>
      </c>
      <c r="D476" s="80">
        <v>2020</v>
      </c>
      <c r="E476" s="80" t="s">
        <v>28</v>
      </c>
      <c r="F476" s="85">
        <v>455</v>
      </c>
      <c r="G476" s="86">
        <v>15</v>
      </c>
      <c r="H476" s="87">
        <v>789.40721999999994</v>
      </c>
      <c r="I476" s="66">
        <f t="shared" si="6"/>
        <v>1734.9609230769229</v>
      </c>
      <c r="M476" s="57"/>
      <c r="N476" s="57"/>
      <c r="O476" s="57"/>
      <c r="P476" s="57"/>
      <c r="Q476" s="57"/>
      <c r="R476" s="57"/>
      <c r="S476" s="57"/>
      <c r="T476" s="57"/>
      <c r="U476" s="57"/>
      <c r="V476" s="57"/>
    </row>
    <row r="477" spans="1:22" s="58" customFormat="1" ht="47.25" customHeight="1" x14ac:dyDescent="0.25">
      <c r="A477" s="56"/>
      <c r="B477" s="78"/>
      <c r="C477" s="84" t="s">
        <v>308</v>
      </c>
      <c r="D477" s="80">
        <v>2020</v>
      </c>
      <c r="E477" s="80" t="s">
        <v>202</v>
      </c>
      <c r="F477" s="85">
        <v>20</v>
      </c>
      <c r="G477" s="86">
        <v>10</v>
      </c>
      <c r="H477" s="87">
        <v>53.694749999999999</v>
      </c>
      <c r="I477" s="66">
        <f t="shared" si="6"/>
        <v>2684.7374999999997</v>
      </c>
      <c r="M477" s="57"/>
      <c r="N477" s="57"/>
      <c r="O477" s="57"/>
      <c r="P477" s="57"/>
      <c r="Q477" s="57"/>
      <c r="R477" s="57"/>
      <c r="S477" s="57"/>
      <c r="T477" s="57"/>
      <c r="U477" s="57"/>
      <c r="V477" s="57"/>
    </row>
    <row r="478" spans="1:22" s="58" customFormat="1" ht="47.25" customHeight="1" x14ac:dyDescent="0.25">
      <c r="A478" s="56"/>
      <c r="B478" s="78"/>
      <c r="C478" s="84" t="s">
        <v>309</v>
      </c>
      <c r="D478" s="80">
        <v>2020</v>
      </c>
      <c r="E478" s="80" t="s">
        <v>28</v>
      </c>
      <c r="F478" s="85">
        <v>15</v>
      </c>
      <c r="G478" s="86">
        <v>50</v>
      </c>
      <c r="H478" s="87">
        <v>172.91129999999998</v>
      </c>
      <c r="I478" s="66">
        <f t="shared" si="6"/>
        <v>11527.42</v>
      </c>
      <c r="M478" s="57"/>
      <c r="N478" s="57"/>
      <c r="O478" s="57"/>
      <c r="P478" s="57"/>
      <c r="Q478" s="57"/>
      <c r="R478" s="57"/>
      <c r="S478" s="57"/>
      <c r="T478" s="57"/>
      <c r="U478" s="57"/>
      <c r="V478" s="57"/>
    </row>
    <row r="479" spans="1:22" s="58" customFormat="1" ht="47.25" customHeight="1" x14ac:dyDescent="0.25">
      <c r="A479" s="56"/>
      <c r="B479" s="78"/>
      <c r="C479" s="84" t="s">
        <v>310</v>
      </c>
      <c r="D479" s="80">
        <v>2020</v>
      </c>
      <c r="E479" s="80" t="s">
        <v>28</v>
      </c>
      <c r="F479" s="85">
        <v>210</v>
      </c>
      <c r="G479" s="86">
        <v>40</v>
      </c>
      <c r="H479" s="87">
        <v>90.578959999999995</v>
      </c>
      <c r="I479" s="66">
        <f t="shared" si="6"/>
        <v>431.32838095238088</v>
      </c>
      <c r="M479" s="57"/>
      <c r="N479" s="57"/>
      <c r="O479" s="57"/>
      <c r="P479" s="57"/>
      <c r="Q479" s="57"/>
      <c r="R479" s="57"/>
      <c r="S479" s="57"/>
      <c r="T479" s="57"/>
      <c r="U479" s="57"/>
      <c r="V479" s="57"/>
    </row>
    <row r="480" spans="1:22" s="58" customFormat="1" ht="47.25" customHeight="1" x14ac:dyDescent="0.25">
      <c r="A480" s="56"/>
      <c r="B480" s="78"/>
      <c r="C480" s="84" t="s">
        <v>311</v>
      </c>
      <c r="D480" s="80">
        <v>2020</v>
      </c>
      <c r="E480" s="80" t="s">
        <v>28</v>
      </c>
      <c r="F480" s="85">
        <v>340</v>
      </c>
      <c r="G480" s="86">
        <v>30</v>
      </c>
      <c r="H480" s="87">
        <v>111.31769</v>
      </c>
      <c r="I480" s="66">
        <f t="shared" si="6"/>
        <v>327.4049705882353</v>
      </c>
      <c r="M480" s="57"/>
      <c r="N480" s="57"/>
      <c r="O480" s="57"/>
      <c r="P480" s="57"/>
      <c r="Q480" s="57"/>
      <c r="R480" s="57"/>
      <c r="S480" s="57"/>
      <c r="T480" s="57"/>
      <c r="U480" s="57"/>
      <c r="V480" s="57"/>
    </row>
    <row r="481" spans="1:22" s="58" customFormat="1" ht="47.25" customHeight="1" x14ac:dyDescent="0.25">
      <c r="A481" s="56"/>
      <c r="B481" s="78"/>
      <c r="C481" s="84" t="s">
        <v>312</v>
      </c>
      <c r="D481" s="80">
        <v>2020</v>
      </c>
      <c r="E481" s="80" t="s">
        <v>28</v>
      </c>
      <c r="F481" s="85">
        <v>570</v>
      </c>
      <c r="G481" s="86">
        <v>50</v>
      </c>
      <c r="H481" s="87">
        <v>207.44263000000001</v>
      </c>
      <c r="I481" s="66">
        <f t="shared" si="6"/>
        <v>363.93443859649119</v>
      </c>
      <c r="M481" s="57"/>
      <c r="N481" s="57"/>
      <c r="O481" s="57"/>
      <c r="P481" s="57"/>
      <c r="Q481" s="57"/>
      <c r="R481" s="57"/>
      <c r="S481" s="57"/>
      <c r="T481" s="57"/>
      <c r="U481" s="57"/>
      <c r="V481" s="57"/>
    </row>
    <row r="482" spans="1:22" s="58" customFormat="1" ht="47.25" customHeight="1" x14ac:dyDescent="0.25">
      <c r="A482" s="56"/>
      <c r="B482" s="78"/>
      <c r="C482" s="84" t="s">
        <v>313</v>
      </c>
      <c r="D482" s="80">
        <v>2020</v>
      </c>
      <c r="E482" s="80" t="s">
        <v>28</v>
      </c>
      <c r="F482" s="85">
        <v>210</v>
      </c>
      <c r="G482" s="86">
        <v>45</v>
      </c>
      <c r="H482" s="87">
        <v>92.999549999999999</v>
      </c>
      <c r="I482" s="66">
        <f t="shared" si="6"/>
        <v>442.85500000000002</v>
      </c>
      <c r="M482" s="57"/>
      <c r="N482" s="57"/>
      <c r="O482" s="57"/>
      <c r="P482" s="57"/>
      <c r="Q482" s="57"/>
      <c r="R482" s="57"/>
      <c r="S482" s="57"/>
      <c r="T482" s="57"/>
      <c r="U482" s="57"/>
      <c r="V482" s="57"/>
    </row>
    <row r="483" spans="1:22" s="58" customFormat="1" ht="47.25" customHeight="1" x14ac:dyDescent="0.25">
      <c r="A483" s="56"/>
      <c r="B483" s="78"/>
      <c r="C483" s="84" t="s">
        <v>314</v>
      </c>
      <c r="D483" s="80">
        <v>2020</v>
      </c>
      <c r="E483" s="80" t="s">
        <v>28</v>
      </c>
      <c r="F483" s="85">
        <v>260</v>
      </c>
      <c r="G483" s="86">
        <v>70</v>
      </c>
      <c r="H483" s="87">
        <v>127.3973</v>
      </c>
      <c r="I483" s="66">
        <f t="shared" si="6"/>
        <v>489.98961538461538</v>
      </c>
      <c r="M483" s="57"/>
      <c r="N483" s="57"/>
      <c r="O483" s="57"/>
      <c r="P483" s="57"/>
      <c r="Q483" s="57"/>
      <c r="R483" s="57"/>
      <c r="S483" s="57"/>
      <c r="T483" s="57"/>
      <c r="U483" s="57"/>
      <c r="V483" s="57"/>
    </row>
    <row r="484" spans="1:22" s="58" customFormat="1" ht="47.25" customHeight="1" x14ac:dyDescent="0.25">
      <c r="A484" s="56"/>
      <c r="B484" s="78"/>
      <c r="C484" s="84" t="s">
        <v>315</v>
      </c>
      <c r="D484" s="80">
        <v>2020</v>
      </c>
      <c r="E484" s="80" t="s">
        <v>202</v>
      </c>
      <c r="F484" s="85">
        <v>117</v>
      </c>
      <c r="G484" s="86">
        <v>50</v>
      </c>
      <c r="H484" s="87">
        <v>466.53219000000001</v>
      </c>
      <c r="I484" s="66">
        <f t="shared" si="6"/>
        <v>3987.4546153846154</v>
      </c>
      <c r="M484" s="57"/>
      <c r="N484" s="57"/>
      <c r="O484" s="57"/>
      <c r="P484" s="57"/>
      <c r="Q484" s="57"/>
      <c r="R484" s="57"/>
      <c r="S484" s="57"/>
      <c r="T484" s="57"/>
      <c r="U484" s="57"/>
      <c r="V484" s="57"/>
    </row>
    <row r="485" spans="1:22" s="58" customFormat="1" ht="47.25" customHeight="1" x14ac:dyDescent="0.25">
      <c r="A485" s="56"/>
      <c r="B485" s="78"/>
      <c r="C485" s="84" t="s">
        <v>622</v>
      </c>
      <c r="D485" s="80">
        <v>2020</v>
      </c>
      <c r="E485" s="80" t="s">
        <v>169</v>
      </c>
      <c r="F485" s="85">
        <v>50</v>
      </c>
      <c r="G485" s="86">
        <v>10</v>
      </c>
      <c r="H485" s="87">
        <v>41.112439999999999</v>
      </c>
      <c r="I485" s="66">
        <f t="shared" si="6"/>
        <v>822.24879999999996</v>
      </c>
      <c r="M485" s="57"/>
      <c r="N485" s="57"/>
      <c r="O485" s="57"/>
      <c r="P485" s="57"/>
      <c r="Q485" s="57"/>
      <c r="R485" s="57"/>
      <c r="S485" s="57"/>
      <c r="T485" s="57"/>
      <c r="U485" s="57"/>
      <c r="V485" s="57"/>
    </row>
    <row r="486" spans="1:22" s="58" customFormat="1" ht="47.25" customHeight="1" x14ac:dyDescent="0.25">
      <c r="A486" s="56"/>
      <c r="B486" s="78"/>
      <c r="C486" s="84" t="s">
        <v>647</v>
      </c>
      <c r="D486" s="80">
        <v>2020</v>
      </c>
      <c r="E486" s="80" t="s">
        <v>28</v>
      </c>
      <c r="F486" s="85">
        <v>1460</v>
      </c>
      <c r="G486" s="86">
        <v>15</v>
      </c>
      <c r="H486" s="87">
        <v>630.19388000000004</v>
      </c>
      <c r="I486" s="66">
        <f t="shared" ref="I486:I493" si="7">H486/F486*1000</f>
        <v>431.63964383561648</v>
      </c>
      <c r="M486" s="57"/>
      <c r="N486" s="57"/>
      <c r="O486" s="57"/>
      <c r="P486" s="57"/>
      <c r="Q486" s="57"/>
      <c r="R486" s="57"/>
      <c r="S486" s="57"/>
      <c r="T486" s="57"/>
      <c r="U486" s="57"/>
      <c r="V486" s="57"/>
    </row>
    <row r="487" spans="1:22" s="58" customFormat="1" ht="47.25" customHeight="1" x14ac:dyDescent="0.25">
      <c r="A487" s="56"/>
      <c r="B487" s="78"/>
      <c r="C487" s="84" t="s">
        <v>665</v>
      </c>
      <c r="D487" s="80">
        <v>2020</v>
      </c>
      <c r="E487" s="80" t="s">
        <v>28</v>
      </c>
      <c r="F487" s="85">
        <v>20</v>
      </c>
      <c r="G487" s="86">
        <v>15</v>
      </c>
      <c r="H487" s="87">
        <v>70.643309999999943</v>
      </c>
      <c r="I487" s="66">
        <f t="shared" si="7"/>
        <v>3532.1654999999969</v>
      </c>
      <c r="M487" s="57"/>
      <c r="N487" s="57"/>
      <c r="O487" s="57"/>
      <c r="P487" s="57"/>
      <c r="Q487" s="57"/>
      <c r="R487" s="57"/>
      <c r="S487" s="57"/>
      <c r="T487" s="57"/>
      <c r="U487" s="57"/>
      <c r="V487" s="57"/>
    </row>
    <row r="488" spans="1:22" s="58" customFormat="1" ht="47.25" customHeight="1" x14ac:dyDescent="0.25">
      <c r="A488" s="56"/>
      <c r="B488" s="78"/>
      <c r="C488" s="84" t="s">
        <v>724</v>
      </c>
      <c r="D488" s="80">
        <v>2020</v>
      </c>
      <c r="E488" s="80" t="s">
        <v>28</v>
      </c>
      <c r="F488" s="85">
        <v>50</v>
      </c>
      <c r="G488" s="86">
        <v>13</v>
      </c>
      <c r="H488" s="87">
        <v>27.270740000000107</v>
      </c>
      <c r="I488" s="66">
        <f t="shared" si="7"/>
        <v>545.41480000000206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</row>
    <row r="489" spans="1:22" s="58" customFormat="1" ht="31.5" customHeight="1" x14ac:dyDescent="0.25">
      <c r="A489" s="56"/>
      <c r="B489" s="78"/>
      <c r="C489" s="84" t="s">
        <v>743</v>
      </c>
      <c r="D489" s="80">
        <v>2020</v>
      </c>
      <c r="E489" s="80" t="s">
        <v>28</v>
      </c>
      <c r="F489" s="85">
        <v>20</v>
      </c>
      <c r="G489" s="86">
        <v>15</v>
      </c>
      <c r="H489" s="87">
        <v>33.938500000000062</v>
      </c>
      <c r="I489" s="66">
        <f t="shared" si="7"/>
        <v>1696.9250000000031</v>
      </c>
      <c r="M489" s="57"/>
      <c r="N489" s="57"/>
      <c r="O489" s="57"/>
      <c r="P489" s="57"/>
      <c r="Q489" s="57"/>
      <c r="R489" s="57"/>
      <c r="S489" s="57"/>
      <c r="T489" s="57"/>
      <c r="U489" s="57"/>
      <c r="V489" s="57"/>
    </row>
    <row r="490" spans="1:22" s="58" customFormat="1" ht="31.5" customHeight="1" x14ac:dyDescent="0.25">
      <c r="A490" s="56"/>
      <c r="B490" s="78"/>
      <c r="C490" s="84" t="s">
        <v>772</v>
      </c>
      <c r="D490" s="80">
        <v>2020</v>
      </c>
      <c r="E490" s="80" t="s">
        <v>28</v>
      </c>
      <c r="F490" s="85">
        <v>1260</v>
      </c>
      <c r="G490" s="86">
        <v>150</v>
      </c>
      <c r="H490" s="87">
        <v>506.27193509336701</v>
      </c>
      <c r="I490" s="66">
        <f t="shared" si="7"/>
        <v>401.80312308997378</v>
      </c>
      <c r="M490" s="57"/>
      <c r="N490" s="57"/>
      <c r="O490" s="57"/>
      <c r="P490" s="57"/>
      <c r="Q490" s="57"/>
      <c r="R490" s="57"/>
      <c r="S490" s="57"/>
      <c r="T490" s="57"/>
      <c r="U490" s="57"/>
      <c r="V490" s="57"/>
    </row>
    <row r="491" spans="1:22" s="58" customFormat="1" ht="47.25" customHeight="1" x14ac:dyDescent="0.25">
      <c r="A491" s="56"/>
      <c r="B491" s="78"/>
      <c r="C491" s="84" t="s">
        <v>806</v>
      </c>
      <c r="D491" s="80">
        <v>2020</v>
      </c>
      <c r="E491" s="80" t="s">
        <v>28</v>
      </c>
      <c r="F491" s="85">
        <v>30</v>
      </c>
      <c r="G491" s="86">
        <v>25</v>
      </c>
      <c r="H491" s="87">
        <v>27.637820000000008</v>
      </c>
      <c r="I491" s="66">
        <f t="shared" si="7"/>
        <v>921.26066666666691</v>
      </c>
      <c r="M491" s="57"/>
      <c r="N491" s="57"/>
      <c r="O491" s="57"/>
      <c r="P491" s="57"/>
      <c r="Q491" s="57"/>
      <c r="R491" s="57"/>
      <c r="S491" s="57"/>
      <c r="T491" s="57"/>
      <c r="U491" s="57"/>
      <c r="V491" s="57"/>
    </row>
    <row r="492" spans="1:22" s="58" customFormat="1" ht="47.25" customHeight="1" x14ac:dyDescent="0.25">
      <c r="A492" s="56"/>
      <c r="B492" s="78"/>
      <c r="C492" s="84" t="s">
        <v>807</v>
      </c>
      <c r="D492" s="80">
        <v>2020</v>
      </c>
      <c r="E492" s="80" t="s">
        <v>202</v>
      </c>
      <c r="F492" s="85">
        <v>76</v>
      </c>
      <c r="G492" s="86">
        <v>150</v>
      </c>
      <c r="H492" s="87">
        <v>132.66020999999998</v>
      </c>
      <c r="I492" s="66">
        <f t="shared" si="7"/>
        <v>1745.5290789473681</v>
      </c>
      <c r="M492" s="57"/>
      <c r="N492" s="57"/>
      <c r="O492" s="57"/>
      <c r="P492" s="57"/>
      <c r="Q492" s="57"/>
      <c r="R492" s="57"/>
      <c r="S492" s="57"/>
      <c r="T492" s="57"/>
      <c r="U492" s="57"/>
      <c r="V492" s="57"/>
    </row>
    <row r="493" spans="1:22" s="58" customFormat="1" ht="47.25" customHeight="1" x14ac:dyDescent="0.25">
      <c r="A493" s="56"/>
      <c r="B493" s="78"/>
      <c r="C493" s="84" t="s">
        <v>808</v>
      </c>
      <c r="D493" s="80">
        <v>2020</v>
      </c>
      <c r="E493" s="80" t="s">
        <v>198</v>
      </c>
      <c r="F493" s="85">
        <v>40</v>
      </c>
      <c r="G493" s="86">
        <v>300</v>
      </c>
      <c r="H493" s="87">
        <v>31.58625</v>
      </c>
      <c r="I493" s="66">
        <f t="shared" si="7"/>
        <v>789.65625</v>
      </c>
      <c r="M493" s="57"/>
      <c r="N493" s="57"/>
      <c r="O493" s="57"/>
      <c r="P493" s="57"/>
      <c r="Q493" s="57"/>
      <c r="R493" s="57"/>
      <c r="S493" s="57"/>
      <c r="T493" s="57"/>
      <c r="U493" s="57"/>
      <c r="V493" s="57"/>
    </row>
    <row r="494" spans="1:22" ht="47.25" customHeight="1" x14ac:dyDescent="0.25">
      <c r="B494" s="33"/>
      <c r="C494" s="88" t="s">
        <v>162</v>
      </c>
      <c r="D494" s="30">
        <v>2021</v>
      </c>
      <c r="E494" s="91" t="s">
        <v>28</v>
      </c>
      <c r="F494" s="31">
        <v>272</v>
      </c>
      <c r="G494" s="46">
        <v>10</v>
      </c>
      <c r="H494" s="64">
        <v>640.96871999999996</v>
      </c>
      <c r="I494" s="66">
        <f t="shared" ref="I494:I557" si="8">H494/F494*1000</f>
        <v>2356.5026470588232</v>
      </c>
    </row>
    <row r="495" spans="1:22" ht="47.25" customHeight="1" x14ac:dyDescent="0.25">
      <c r="B495" s="33"/>
      <c r="C495" s="88" t="s">
        <v>163</v>
      </c>
      <c r="D495" s="30">
        <v>2021</v>
      </c>
      <c r="E495" s="91" t="s">
        <v>28</v>
      </c>
      <c r="F495" s="31">
        <v>353</v>
      </c>
      <c r="G495" s="46">
        <v>35</v>
      </c>
      <c r="H495" s="64">
        <v>642.12031999999999</v>
      </c>
      <c r="I495" s="66">
        <f t="shared" si="8"/>
        <v>1819.0377337110481</v>
      </c>
    </row>
    <row r="496" spans="1:22" ht="47.25" customHeight="1" x14ac:dyDescent="0.25">
      <c r="B496" s="33"/>
      <c r="C496" s="88" t="s">
        <v>164</v>
      </c>
      <c r="D496" s="30">
        <v>2021</v>
      </c>
      <c r="E496" s="91" t="s">
        <v>28</v>
      </c>
      <c r="F496" s="31">
        <v>348</v>
      </c>
      <c r="G496" s="46">
        <v>10</v>
      </c>
      <c r="H496" s="64">
        <v>842.27106000000003</v>
      </c>
      <c r="I496" s="66">
        <f t="shared" si="8"/>
        <v>2420.3191379310347</v>
      </c>
    </row>
    <row r="497" spans="2:9" ht="47.25" customHeight="1" x14ac:dyDescent="0.25">
      <c r="B497" s="33"/>
      <c r="C497" s="88" t="s">
        <v>165</v>
      </c>
      <c r="D497" s="30">
        <v>2021</v>
      </c>
      <c r="E497" s="91" t="s">
        <v>28</v>
      </c>
      <c r="F497" s="31">
        <v>32</v>
      </c>
      <c r="G497" s="46">
        <v>15</v>
      </c>
      <c r="H497" s="64">
        <v>227.25221999999999</v>
      </c>
      <c r="I497" s="66">
        <f t="shared" si="8"/>
        <v>7101.631875</v>
      </c>
    </row>
    <row r="498" spans="2:9" ht="47.25" customHeight="1" x14ac:dyDescent="0.25">
      <c r="B498" s="33"/>
      <c r="C498" s="88" t="s">
        <v>166</v>
      </c>
      <c r="D498" s="30">
        <v>2021</v>
      </c>
      <c r="E498" s="91" t="s">
        <v>28</v>
      </c>
      <c r="F498" s="31">
        <v>129</v>
      </c>
      <c r="G498" s="46">
        <v>18</v>
      </c>
      <c r="H498" s="64">
        <v>39.309739999999998</v>
      </c>
      <c r="I498" s="66">
        <f t="shared" si="8"/>
        <v>304.72666666666663</v>
      </c>
    </row>
    <row r="499" spans="2:9" ht="47.25" customHeight="1" x14ac:dyDescent="0.25">
      <c r="B499" s="33"/>
      <c r="C499" s="88" t="s">
        <v>167</v>
      </c>
      <c r="D499" s="30">
        <v>2021</v>
      </c>
      <c r="E499" s="91" t="s">
        <v>28</v>
      </c>
      <c r="F499" s="31">
        <v>2</v>
      </c>
      <c r="G499" s="46">
        <v>15</v>
      </c>
      <c r="H499" s="64">
        <v>153.43217000000001</v>
      </c>
      <c r="I499" s="66">
        <f t="shared" si="8"/>
        <v>76716.085000000006</v>
      </c>
    </row>
    <row r="500" spans="2:9" ht="47.25" customHeight="1" x14ac:dyDescent="0.25">
      <c r="B500" s="33"/>
      <c r="C500" s="88" t="s">
        <v>168</v>
      </c>
      <c r="D500" s="30">
        <v>2021</v>
      </c>
      <c r="E500" s="91" t="s">
        <v>169</v>
      </c>
      <c r="F500" s="31">
        <v>44</v>
      </c>
      <c r="G500" s="46">
        <v>7</v>
      </c>
      <c r="H500" s="64">
        <v>1188.9946</v>
      </c>
      <c r="I500" s="66">
        <f t="shared" si="8"/>
        <v>27022.604545454546</v>
      </c>
    </row>
    <row r="501" spans="2:9" ht="47.25" customHeight="1" x14ac:dyDescent="0.25">
      <c r="B501" s="33"/>
      <c r="C501" s="88" t="s">
        <v>170</v>
      </c>
      <c r="D501" s="30">
        <v>2021</v>
      </c>
      <c r="E501" s="91" t="s">
        <v>28</v>
      </c>
      <c r="F501" s="31">
        <v>193</v>
      </c>
      <c r="G501" s="46">
        <v>10</v>
      </c>
      <c r="H501" s="64">
        <v>474.58243464185648</v>
      </c>
      <c r="I501" s="66">
        <f t="shared" si="8"/>
        <v>2458.9763452945931</v>
      </c>
    </row>
    <row r="502" spans="2:9" ht="47.25" customHeight="1" x14ac:dyDescent="0.25">
      <c r="B502" s="33"/>
      <c r="C502" s="88" t="s">
        <v>171</v>
      </c>
      <c r="D502" s="30">
        <v>2021</v>
      </c>
      <c r="E502" s="91" t="s">
        <v>169</v>
      </c>
      <c r="F502" s="31">
        <v>48</v>
      </c>
      <c r="G502" s="46">
        <v>5</v>
      </c>
      <c r="H502" s="64">
        <v>322.13751000000002</v>
      </c>
      <c r="I502" s="66">
        <f t="shared" si="8"/>
        <v>6711.1981249999999</v>
      </c>
    </row>
    <row r="503" spans="2:9" ht="47.25" customHeight="1" x14ac:dyDescent="0.25">
      <c r="B503" s="33"/>
      <c r="C503" s="88" t="s">
        <v>172</v>
      </c>
      <c r="D503" s="30">
        <v>2021</v>
      </c>
      <c r="E503" s="91" t="s">
        <v>28</v>
      </c>
      <c r="F503" s="31">
        <v>10</v>
      </c>
      <c r="G503" s="46">
        <v>15</v>
      </c>
      <c r="H503" s="64">
        <v>12.667909999999999</v>
      </c>
      <c r="I503" s="66">
        <f t="shared" si="8"/>
        <v>1266.7909999999999</v>
      </c>
    </row>
    <row r="504" spans="2:9" ht="47.25" customHeight="1" x14ac:dyDescent="0.25">
      <c r="B504" s="33"/>
      <c r="C504" s="88" t="s">
        <v>173</v>
      </c>
      <c r="D504" s="30">
        <v>2021</v>
      </c>
      <c r="E504" s="91" t="s">
        <v>169</v>
      </c>
      <c r="F504" s="31">
        <v>428</v>
      </c>
      <c r="G504" s="46">
        <v>7</v>
      </c>
      <c r="H504" s="64">
        <v>904.96485999999993</v>
      </c>
      <c r="I504" s="66">
        <f t="shared" si="8"/>
        <v>2114.4038785046728</v>
      </c>
    </row>
    <row r="505" spans="2:9" ht="47.25" customHeight="1" x14ac:dyDescent="0.25">
      <c r="B505" s="33"/>
      <c r="C505" s="88" t="s">
        <v>174</v>
      </c>
      <c r="D505" s="30">
        <v>2021</v>
      </c>
      <c r="E505" s="91" t="s">
        <v>169</v>
      </c>
      <c r="F505" s="31">
        <v>220</v>
      </c>
      <c r="G505" s="46">
        <v>7</v>
      </c>
      <c r="H505" s="64">
        <v>79.491669999999999</v>
      </c>
      <c r="I505" s="66">
        <f t="shared" si="8"/>
        <v>361.32577272727275</v>
      </c>
    </row>
    <row r="506" spans="2:9" ht="47.25" customHeight="1" x14ac:dyDescent="0.25">
      <c r="B506" s="33"/>
      <c r="C506" s="88" t="s">
        <v>175</v>
      </c>
      <c r="D506" s="30">
        <v>2021</v>
      </c>
      <c r="E506" s="91" t="s">
        <v>28</v>
      </c>
      <c r="F506" s="31">
        <v>5</v>
      </c>
      <c r="G506" s="46">
        <v>15</v>
      </c>
      <c r="H506" s="64">
        <v>113.05165</v>
      </c>
      <c r="I506" s="66">
        <f t="shared" si="8"/>
        <v>22610.329999999998</v>
      </c>
    </row>
    <row r="507" spans="2:9" ht="31.5" customHeight="1" x14ac:dyDescent="0.25">
      <c r="B507" s="33"/>
      <c r="C507" s="88" t="s">
        <v>176</v>
      </c>
      <c r="D507" s="30">
        <v>2021</v>
      </c>
      <c r="E507" s="91" t="s">
        <v>169</v>
      </c>
      <c r="F507" s="31">
        <v>138</v>
      </c>
      <c r="G507" s="46">
        <v>10</v>
      </c>
      <c r="H507" s="64">
        <v>585.28705000000002</v>
      </c>
      <c r="I507" s="66">
        <f t="shared" si="8"/>
        <v>4241.2105072463773</v>
      </c>
    </row>
    <row r="508" spans="2:9" ht="47.25" customHeight="1" x14ac:dyDescent="0.25">
      <c r="B508" s="33"/>
      <c r="C508" s="88" t="s">
        <v>177</v>
      </c>
      <c r="D508" s="30">
        <v>2021</v>
      </c>
      <c r="E508" s="91" t="s">
        <v>169</v>
      </c>
      <c r="F508" s="31">
        <v>474</v>
      </c>
      <c r="G508" s="46">
        <v>10</v>
      </c>
      <c r="H508" s="64">
        <v>1203.5258673605877</v>
      </c>
      <c r="I508" s="66">
        <f t="shared" si="8"/>
        <v>2539.0841083556702</v>
      </c>
    </row>
    <row r="509" spans="2:9" ht="47.25" customHeight="1" x14ac:dyDescent="0.25">
      <c r="B509" s="33"/>
      <c r="C509" s="88" t="s">
        <v>178</v>
      </c>
      <c r="D509" s="30">
        <v>2021</v>
      </c>
      <c r="E509" s="91" t="s">
        <v>28</v>
      </c>
      <c r="F509" s="31">
        <v>53</v>
      </c>
      <c r="G509" s="46">
        <v>15</v>
      </c>
      <c r="H509" s="64">
        <v>25.881080000000001</v>
      </c>
      <c r="I509" s="66">
        <f t="shared" si="8"/>
        <v>488.32226415094345</v>
      </c>
    </row>
    <row r="510" spans="2:9" ht="47.25" customHeight="1" x14ac:dyDescent="0.25">
      <c r="B510" s="33"/>
      <c r="C510" s="88" t="s">
        <v>179</v>
      </c>
      <c r="D510" s="30">
        <v>2021</v>
      </c>
      <c r="E510" s="91" t="s">
        <v>28</v>
      </c>
      <c r="F510" s="31">
        <v>48</v>
      </c>
      <c r="G510" s="46">
        <v>10</v>
      </c>
      <c r="H510" s="64">
        <v>20.815570000000001</v>
      </c>
      <c r="I510" s="66">
        <f t="shared" si="8"/>
        <v>433.65770833333335</v>
      </c>
    </row>
    <row r="511" spans="2:9" ht="31.5" customHeight="1" x14ac:dyDescent="0.25">
      <c r="B511" s="33"/>
      <c r="C511" s="88" t="s">
        <v>180</v>
      </c>
      <c r="D511" s="30">
        <v>2021</v>
      </c>
      <c r="E511" s="91" t="s">
        <v>28</v>
      </c>
      <c r="F511" s="31">
        <v>474</v>
      </c>
      <c r="G511" s="46">
        <v>7.6</v>
      </c>
      <c r="H511" s="64">
        <v>329.57093075133116</v>
      </c>
      <c r="I511" s="66">
        <f t="shared" si="8"/>
        <v>695.29732226019235</v>
      </c>
    </row>
    <row r="512" spans="2:9" ht="47.25" customHeight="1" x14ac:dyDescent="0.25">
      <c r="B512" s="33"/>
      <c r="C512" s="88" t="s">
        <v>181</v>
      </c>
      <c r="D512" s="30">
        <v>2021</v>
      </c>
      <c r="E512" s="91" t="s">
        <v>28</v>
      </c>
      <c r="F512" s="31">
        <v>15</v>
      </c>
      <c r="G512" s="46">
        <v>10</v>
      </c>
      <c r="H512" s="64">
        <v>13.753159999999999</v>
      </c>
      <c r="I512" s="66">
        <f t="shared" si="8"/>
        <v>916.87733333333335</v>
      </c>
    </row>
    <row r="513" spans="2:9" ht="47.25" customHeight="1" x14ac:dyDescent="0.25">
      <c r="B513" s="33"/>
      <c r="C513" s="88" t="s">
        <v>182</v>
      </c>
      <c r="D513" s="30">
        <v>2021</v>
      </c>
      <c r="E513" s="91" t="s">
        <v>28</v>
      </c>
      <c r="F513" s="31">
        <v>38</v>
      </c>
      <c r="G513" s="46">
        <v>15</v>
      </c>
      <c r="H513" s="64">
        <v>36.602290000000004</v>
      </c>
      <c r="I513" s="66">
        <f t="shared" si="8"/>
        <v>963.21815789473692</v>
      </c>
    </row>
    <row r="514" spans="2:9" ht="47.25" customHeight="1" x14ac:dyDescent="0.25">
      <c r="B514" s="33"/>
      <c r="C514" s="88" t="s">
        <v>183</v>
      </c>
      <c r="D514" s="30">
        <v>2021</v>
      </c>
      <c r="E514" s="91" t="s">
        <v>28</v>
      </c>
      <c r="F514" s="31">
        <v>5</v>
      </c>
      <c r="G514" s="46">
        <v>15</v>
      </c>
      <c r="H514" s="64">
        <v>118.73745</v>
      </c>
      <c r="I514" s="66">
        <f t="shared" si="8"/>
        <v>23747.489999999998</v>
      </c>
    </row>
    <row r="515" spans="2:9" ht="47.25" customHeight="1" x14ac:dyDescent="0.25">
      <c r="B515" s="33"/>
      <c r="C515" s="88" t="s">
        <v>184</v>
      </c>
      <c r="D515" s="30">
        <v>2021</v>
      </c>
      <c r="E515" s="91" t="s">
        <v>28</v>
      </c>
      <c r="F515" s="31">
        <v>268</v>
      </c>
      <c r="G515" s="46">
        <v>15</v>
      </c>
      <c r="H515" s="64">
        <v>108.172</v>
      </c>
      <c r="I515" s="66">
        <f t="shared" si="8"/>
        <v>403.62686567164178</v>
      </c>
    </row>
    <row r="516" spans="2:9" ht="31.5" customHeight="1" x14ac:dyDescent="0.25">
      <c r="B516" s="33"/>
      <c r="C516" s="88" t="s">
        <v>185</v>
      </c>
      <c r="D516" s="30">
        <v>2021</v>
      </c>
      <c r="E516" s="91">
        <v>0.4</v>
      </c>
      <c r="F516" s="31">
        <v>25</v>
      </c>
      <c r="G516" s="46">
        <v>15</v>
      </c>
      <c r="H516" s="64">
        <v>18.667270000000002</v>
      </c>
      <c r="I516" s="66">
        <f t="shared" si="8"/>
        <v>746.69080000000008</v>
      </c>
    </row>
    <row r="517" spans="2:9" ht="47.25" customHeight="1" x14ac:dyDescent="0.25">
      <c r="B517" s="33"/>
      <c r="C517" s="88" t="s">
        <v>186</v>
      </c>
      <c r="D517" s="30">
        <v>2021</v>
      </c>
      <c r="E517" s="91">
        <v>0.23</v>
      </c>
      <c r="F517" s="31">
        <v>30</v>
      </c>
      <c r="G517" s="46">
        <v>7</v>
      </c>
      <c r="H517" s="64">
        <v>17.014689999999998</v>
      </c>
      <c r="I517" s="66">
        <f t="shared" si="8"/>
        <v>567.15633333333324</v>
      </c>
    </row>
    <row r="518" spans="2:9" ht="31.5" customHeight="1" x14ac:dyDescent="0.25">
      <c r="B518" s="33"/>
      <c r="C518" s="88" t="s">
        <v>187</v>
      </c>
      <c r="D518" s="30">
        <v>2021</v>
      </c>
      <c r="E518" s="91">
        <v>0.4</v>
      </c>
      <c r="F518" s="31">
        <v>40</v>
      </c>
      <c r="G518" s="46">
        <v>30</v>
      </c>
      <c r="H518" s="64">
        <v>26.47082</v>
      </c>
      <c r="I518" s="66">
        <f t="shared" si="8"/>
        <v>661.77050000000008</v>
      </c>
    </row>
    <row r="519" spans="2:9" ht="47.25" customHeight="1" x14ac:dyDescent="0.25">
      <c r="B519" s="33"/>
      <c r="C519" s="88" t="s">
        <v>188</v>
      </c>
      <c r="D519" s="30">
        <v>2021</v>
      </c>
      <c r="E519" s="91">
        <v>0.23</v>
      </c>
      <c r="F519" s="31">
        <v>90</v>
      </c>
      <c r="G519" s="46">
        <v>7</v>
      </c>
      <c r="H519" s="64">
        <v>55.41686</v>
      </c>
      <c r="I519" s="66">
        <f t="shared" si="8"/>
        <v>615.74288888888884</v>
      </c>
    </row>
    <row r="520" spans="2:9" ht="47.25" customHeight="1" x14ac:dyDescent="0.25">
      <c r="B520" s="33"/>
      <c r="C520" s="88" t="s">
        <v>189</v>
      </c>
      <c r="D520" s="30">
        <v>2021</v>
      </c>
      <c r="E520" s="91">
        <v>0.4</v>
      </c>
      <c r="F520" s="31">
        <v>120</v>
      </c>
      <c r="G520" s="46">
        <v>50</v>
      </c>
      <c r="H520" s="64">
        <v>102.26827</v>
      </c>
      <c r="I520" s="66">
        <f t="shared" si="8"/>
        <v>852.23558333333335</v>
      </c>
    </row>
    <row r="521" spans="2:9" ht="47.25" customHeight="1" x14ac:dyDescent="0.25">
      <c r="B521" s="33"/>
      <c r="C521" s="88" t="s">
        <v>190</v>
      </c>
      <c r="D521" s="30">
        <v>2021</v>
      </c>
      <c r="E521" s="91" t="s">
        <v>28</v>
      </c>
      <c r="F521" s="31">
        <v>154</v>
      </c>
      <c r="G521" s="46">
        <v>15</v>
      </c>
      <c r="H521" s="64">
        <v>526.54232999999999</v>
      </c>
      <c r="I521" s="66">
        <f t="shared" si="8"/>
        <v>3419.1060389610388</v>
      </c>
    </row>
    <row r="522" spans="2:9" ht="47.25" customHeight="1" x14ac:dyDescent="0.25">
      <c r="B522" s="33"/>
      <c r="C522" s="88" t="s">
        <v>191</v>
      </c>
      <c r="D522" s="30">
        <v>2021</v>
      </c>
      <c r="E522" s="91" t="s">
        <v>28</v>
      </c>
      <c r="F522" s="31">
        <v>1822</v>
      </c>
      <c r="G522" s="46">
        <v>15</v>
      </c>
      <c r="H522" s="64">
        <v>6297.7788</v>
      </c>
      <c r="I522" s="66">
        <f t="shared" si="8"/>
        <v>3456.5196487376506</v>
      </c>
    </row>
    <row r="523" spans="2:9" ht="47.25" customHeight="1" x14ac:dyDescent="0.25">
      <c r="B523" s="33"/>
      <c r="C523" s="88" t="s">
        <v>192</v>
      </c>
      <c r="D523" s="30">
        <v>2021</v>
      </c>
      <c r="E523" s="91" t="s">
        <v>28</v>
      </c>
      <c r="F523" s="31">
        <v>68</v>
      </c>
      <c r="G523" s="46">
        <v>15</v>
      </c>
      <c r="H523" s="64">
        <v>285.84168539646396</v>
      </c>
      <c r="I523" s="66">
        <f t="shared" si="8"/>
        <v>4203.5541970068225</v>
      </c>
    </row>
    <row r="524" spans="2:9" ht="47.25" customHeight="1" x14ac:dyDescent="0.25">
      <c r="B524" s="33"/>
      <c r="C524" s="88" t="s">
        <v>193</v>
      </c>
      <c r="D524" s="30">
        <v>2021</v>
      </c>
      <c r="E524" s="91" t="s">
        <v>28</v>
      </c>
      <c r="F524" s="31">
        <v>96</v>
      </c>
      <c r="G524" s="46">
        <v>7.6</v>
      </c>
      <c r="H524" s="64">
        <v>37.490690000000001</v>
      </c>
      <c r="I524" s="66">
        <f t="shared" si="8"/>
        <v>390.5280208333333</v>
      </c>
    </row>
    <row r="525" spans="2:9" ht="47.25" customHeight="1" x14ac:dyDescent="0.25">
      <c r="B525" s="33"/>
      <c r="C525" s="88" t="s">
        <v>194</v>
      </c>
      <c r="D525" s="30">
        <v>2021</v>
      </c>
      <c r="E525" s="91" t="s">
        <v>28</v>
      </c>
      <c r="F525" s="31">
        <v>702</v>
      </c>
      <c r="G525" s="46">
        <v>15</v>
      </c>
      <c r="H525" s="64">
        <v>2572.2405247397642</v>
      </c>
      <c r="I525" s="66">
        <f t="shared" si="8"/>
        <v>3664.160291652086</v>
      </c>
    </row>
    <row r="526" spans="2:9" ht="47.25" customHeight="1" x14ac:dyDescent="0.25">
      <c r="B526" s="33"/>
      <c r="C526" s="88" t="s">
        <v>195</v>
      </c>
      <c r="D526" s="30">
        <v>2021</v>
      </c>
      <c r="E526" s="91" t="s">
        <v>28</v>
      </c>
      <c r="F526" s="31">
        <v>8</v>
      </c>
      <c r="G526" s="46">
        <v>15</v>
      </c>
      <c r="H526" s="64">
        <v>241.98353</v>
      </c>
      <c r="I526" s="66">
        <f t="shared" si="8"/>
        <v>30247.94125</v>
      </c>
    </row>
    <row r="527" spans="2:9" ht="47.25" customHeight="1" x14ac:dyDescent="0.25">
      <c r="B527" s="33"/>
      <c r="C527" s="88" t="s">
        <v>196</v>
      </c>
      <c r="D527" s="30">
        <v>2021</v>
      </c>
      <c r="E527" s="91" t="s">
        <v>28</v>
      </c>
      <c r="F527" s="31">
        <v>10</v>
      </c>
      <c r="G527" s="46">
        <v>30</v>
      </c>
      <c r="H527" s="64">
        <v>529.62915644341876</v>
      </c>
      <c r="I527" s="66">
        <f t="shared" si="8"/>
        <v>52962.915644341876</v>
      </c>
    </row>
    <row r="528" spans="2:9" ht="47.25" customHeight="1" x14ac:dyDescent="0.25">
      <c r="B528" s="33"/>
      <c r="C528" s="88" t="s">
        <v>197</v>
      </c>
      <c r="D528" s="30">
        <v>2021</v>
      </c>
      <c r="E528" s="91" t="s">
        <v>198</v>
      </c>
      <c r="F528" s="31">
        <v>142</v>
      </c>
      <c r="G528" s="46">
        <v>10</v>
      </c>
      <c r="H528" s="64">
        <v>108.73238000000001</v>
      </c>
      <c r="I528" s="66">
        <f t="shared" si="8"/>
        <v>765.72098591549297</v>
      </c>
    </row>
    <row r="529" spans="2:9" ht="47.25" customHeight="1" x14ac:dyDescent="0.25">
      <c r="B529" s="33"/>
      <c r="C529" s="88" t="s">
        <v>199</v>
      </c>
      <c r="D529" s="30">
        <v>2021</v>
      </c>
      <c r="E529" s="91" t="s">
        <v>28</v>
      </c>
      <c r="F529" s="31">
        <v>49</v>
      </c>
      <c r="G529" s="46">
        <v>35</v>
      </c>
      <c r="H529" s="64">
        <v>46.147259999999996</v>
      </c>
      <c r="I529" s="66">
        <f t="shared" si="8"/>
        <v>941.7808163265305</v>
      </c>
    </row>
    <row r="530" spans="2:9" ht="47.25" customHeight="1" x14ac:dyDescent="0.25">
      <c r="B530" s="33"/>
      <c r="C530" s="88" t="s">
        <v>200</v>
      </c>
      <c r="D530" s="30">
        <v>2021</v>
      </c>
      <c r="E530" s="91" t="s">
        <v>28</v>
      </c>
      <c r="F530" s="31">
        <v>2088</v>
      </c>
      <c r="G530" s="46">
        <v>25</v>
      </c>
      <c r="H530" s="64">
        <v>4555.2160300000005</v>
      </c>
      <c r="I530" s="66">
        <f t="shared" si="8"/>
        <v>2181.6168726053643</v>
      </c>
    </row>
    <row r="531" spans="2:9" ht="47.25" customHeight="1" x14ac:dyDescent="0.25">
      <c r="B531" s="33"/>
      <c r="C531" s="88" t="s">
        <v>201</v>
      </c>
      <c r="D531" s="30">
        <v>2021</v>
      </c>
      <c r="E531" s="91" t="s">
        <v>202</v>
      </c>
      <c r="F531" s="31">
        <v>1894</v>
      </c>
      <c r="G531" s="46">
        <v>130</v>
      </c>
      <c r="H531" s="64">
        <v>6347.5696600000001</v>
      </c>
      <c r="I531" s="66">
        <f t="shared" si="8"/>
        <v>3351.409535374868</v>
      </c>
    </row>
    <row r="532" spans="2:9" ht="47.25" customHeight="1" x14ac:dyDescent="0.25">
      <c r="B532" s="33"/>
      <c r="C532" s="88" t="s">
        <v>203</v>
      </c>
      <c r="D532" s="30">
        <v>2021</v>
      </c>
      <c r="E532" s="91" t="s">
        <v>28</v>
      </c>
      <c r="F532" s="31">
        <v>61</v>
      </c>
      <c r="G532" s="46">
        <v>15</v>
      </c>
      <c r="H532" s="64">
        <v>463.2200802294106</v>
      </c>
      <c r="I532" s="66">
        <f t="shared" si="8"/>
        <v>7593.7718070395185</v>
      </c>
    </row>
    <row r="533" spans="2:9" ht="47.25" customHeight="1" x14ac:dyDescent="0.25">
      <c r="B533" s="33"/>
      <c r="C533" s="88" t="s">
        <v>204</v>
      </c>
      <c r="D533" s="30">
        <v>2021</v>
      </c>
      <c r="E533" s="91" t="s">
        <v>28</v>
      </c>
      <c r="F533" s="31">
        <v>1149</v>
      </c>
      <c r="G533" s="46">
        <v>15</v>
      </c>
      <c r="H533" s="64">
        <v>4792.8813473616874</v>
      </c>
      <c r="I533" s="66">
        <f t="shared" si="8"/>
        <v>4171.350171768222</v>
      </c>
    </row>
    <row r="534" spans="2:9" ht="31.5" customHeight="1" x14ac:dyDescent="0.25">
      <c r="B534" s="33"/>
      <c r="C534" s="88" t="s">
        <v>205</v>
      </c>
      <c r="D534" s="30">
        <v>2021</v>
      </c>
      <c r="E534" s="91">
        <v>0.23</v>
      </c>
      <c r="F534" s="31">
        <v>30</v>
      </c>
      <c r="G534" s="46">
        <v>9</v>
      </c>
      <c r="H534" s="64">
        <v>15.79819</v>
      </c>
      <c r="I534" s="66">
        <f t="shared" si="8"/>
        <v>526.60633333333328</v>
      </c>
    </row>
    <row r="535" spans="2:9" ht="47.25" customHeight="1" x14ac:dyDescent="0.25">
      <c r="B535" s="33"/>
      <c r="C535" s="88" t="s">
        <v>206</v>
      </c>
      <c r="D535" s="30">
        <v>2021</v>
      </c>
      <c r="E535" s="91">
        <v>0.23</v>
      </c>
      <c r="F535" s="31">
        <v>25</v>
      </c>
      <c r="G535" s="46">
        <v>5</v>
      </c>
      <c r="H535" s="64">
        <v>12.73635</v>
      </c>
      <c r="I535" s="66">
        <f t="shared" si="8"/>
        <v>509.45399999999995</v>
      </c>
    </row>
    <row r="536" spans="2:9" ht="31.5" customHeight="1" x14ac:dyDescent="0.25">
      <c r="B536" s="33"/>
      <c r="C536" s="88" t="s">
        <v>207</v>
      </c>
      <c r="D536" s="30">
        <v>2021</v>
      </c>
      <c r="E536" s="91">
        <v>0.23</v>
      </c>
      <c r="F536" s="31">
        <v>20</v>
      </c>
      <c r="G536" s="46">
        <v>10</v>
      </c>
      <c r="H536" s="64">
        <v>13.58577</v>
      </c>
      <c r="I536" s="66">
        <f t="shared" si="8"/>
        <v>679.2885</v>
      </c>
    </row>
    <row r="537" spans="2:9" ht="47.25" customHeight="1" x14ac:dyDescent="0.25">
      <c r="B537" s="33"/>
      <c r="C537" s="88" t="s">
        <v>208</v>
      </c>
      <c r="D537" s="30">
        <v>2021</v>
      </c>
      <c r="E537" s="91">
        <v>0.23</v>
      </c>
      <c r="F537" s="31">
        <v>30</v>
      </c>
      <c r="G537" s="46">
        <v>8</v>
      </c>
      <c r="H537" s="64">
        <v>12.118919999999999</v>
      </c>
      <c r="I537" s="66">
        <f t="shared" si="8"/>
        <v>403.964</v>
      </c>
    </row>
    <row r="538" spans="2:9" ht="47.25" customHeight="1" x14ac:dyDescent="0.25">
      <c r="B538" s="33"/>
      <c r="C538" s="88" t="s">
        <v>209</v>
      </c>
      <c r="D538" s="30">
        <v>2021</v>
      </c>
      <c r="E538" s="91">
        <v>0.23</v>
      </c>
      <c r="F538" s="31">
        <v>60</v>
      </c>
      <c r="G538" s="46">
        <v>7</v>
      </c>
      <c r="H538" s="64">
        <v>24.44576</v>
      </c>
      <c r="I538" s="66">
        <f t="shared" si="8"/>
        <v>407.42933333333332</v>
      </c>
    </row>
    <row r="539" spans="2:9" ht="47.25" customHeight="1" x14ac:dyDescent="0.25">
      <c r="B539" s="33"/>
      <c r="C539" s="88" t="s">
        <v>210</v>
      </c>
      <c r="D539" s="30">
        <v>2021</v>
      </c>
      <c r="E539" s="91" t="s">
        <v>28</v>
      </c>
      <c r="F539" s="31">
        <v>210</v>
      </c>
      <c r="G539" s="46">
        <v>50</v>
      </c>
      <c r="H539" s="64">
        <v>78.243489999999994</v>
      </c>
      <c r="I539" s="66">
        <f t="shared" si="8"/>
        <v>372.58804761904759</v>
      </c>
    </row>
    <row r="540" spans="2:9" ht="47.25" customHeight="1" x14ac:dyDescent="0.25">
      <c r="B540" s="33"/>
      <c r="C540" s="88" t="s">
        <v>211</v>
      </c>
      <c r="D540" s="30">
        <v>2021</v>
      </c>
      <c r="E540" s="91" t="s">
        <v>28</v>
      </c>
      <c r="F540" s="31">
        <v>238</v>
      </c>
      <c r="G540" s="46">
        <v>25</v>
      </c>
      <c r="H540" s="64">
        <v>369.70981999999998</v>
      </c>
      <c r="I540" s="66">
        <f t="shared" si="8"/>
        <v>1553.4026050420166</v>
      </c>
    </row>
    <row r="541" spans="2:9" ht="47.25" customHeight="1" x14ac:dyDescent="0.25">
      <c r="B541" s="33"/>
      <c r="C541" s="88" t="s">
        <v>212</v>
      </c>
      <c r="D541" s="30">
        <v>2021</v>
      </c>
      <c r="E541" s="91" t="s">
        <v>28</v>
      </c>
      <c r="F541" s="31">
        <v>157</v>
      </c>
      <c r="G541" s="46">
        <v>15</v>
      </c>
      <c r="H541" s="64">
        <v>298.27440000000001</v>
      </c>
      <c r="I541" s="66">
        <f t="shared" si="8"/>
        <v>1899.8369426751594</v>
      </c>
    </row>
    <row r="542" spans="2:9" ht="47.25" customHeight="1" x14ac:dyDescent="0.25">
      <c r="B542" s="33"/>
      <c r="C542" s="88" t="s">
        <v>213</v>
      </c>
      <c r="D542" s="30">
        <v>2021</v>
      </c>
      <c r="E542" s="91" t="s">
        <v>169</v>
      </c>
      <c r="F542" s="31">
        <v>38</v>
      </c>
      <c r="G542" s="46">
        <v>7</v>
      </c>
      <c r="H542" s="64">
        <v>26.439910000000001</v>
      </c>
      <c r="I542" s="66">
        <f t="shared" si="8"/>
        <v>695.78710526315786</v>
      </c>
    </row>
    <row r="543" spans="2:9" ht="47.25" customHeight="1" x14ac:dyDescent="0.25">
      <c r="B543" s="33"/>
      <c r="C543" s="88" t="s">
        <v>214</v>
      </c>
      <c r="D543" s="30">
        <v>2021</v>
      </c>
      <c r="E543" s="91" t="s">
        <v>28</v>
      </c>
      <c r="F543" s="31">
        <v>29</v>
      </c>
      <c r="G543" s="46">
        <v>15</v>
      </c>
      <c r="H543" s="64">
        <v>22.346029999999999</v>
      </c>
      <c r="I543" s="66">
        <f t="shared" si="8"/>
        <v>770.55275862068959</v>
      </c>
    </row>
    <row r="544" spans="2:9" ht="47.25" customHeight="1" x14ac:dyDescent="0.25">
      <c r="B544" s="33"/>
      <c r="C544" s="88" t="s">
        <v>215</v>
      </c>
      <c r="D544" s="30">
        <v>2021</v>
      </c>
      <c r="E544" s="91" t="s">
        <v>28</v>
      </c>
      <c r="F544" s="31">
        <v>38</v>
      </c>
      <c r="G544" s="46">
        <v>15</v>
      </c>
      <c r="H544" s="64">
        <v>17.88578</v>
      </c>
      <c r="I544" s="66">
        <f t="shared" si="8"/>
        <v>470.67842105263156</v>
      </c>
    </row>
    <row r="545" spans="1:22" ht="47.25" customHeight="1" x14ac:dyDescent="0.25">
      <c r="B545" s="33"/>
      <c r="C545" s="88" t="s">
        <v>216</v>
      </c>
      <c r="D545" s="30">
        <v>2021</v>
      </c>
      <c r="E545" s="91" t="s">
        <v>28</v>
      </c>
      <c r="F545" s="31">
        <v>38</v>
      </c>
      <c r="G545" s="46">
        <v>15</v>
      </c>
      <c r="H545" s="64">
        <v>17.885740000000002</v>
      </c>
      <c r="I545" s="66">
        <f t="shared" si="8"/>
        <v>470.67736842105268</v>
      </c>
    </row>
    <row r="546" spans="1:22" ht="47.25" customHeight="1" x14ac:dyDescent="0.25">
      <c r="B546" s="33"/>
      <c r="C546" s="88" t="s">
        <v>217</v>
      </c>
      <c r="D546" s="30">
        <v>2021</v>
      </c>
      <c r="E546" s="91" t="s">
        <v>28</v>
      </c>
      <c r="F546" s="31">
        <v>20</v>
      </c>
      <c r="G546" s="46">
        <v>15</v>
      </c>
      <c r="H546" s="64">
        <v>16.987549999999999</v>
      </c>
      <c r="I546" s="66">
        <f t="shared" si="8"/>
        <v>849.37749999999994</v>
      </c>
    </row>
    <row r="547" spans="1:22" ht="47.25" customHeight="1" x14ac:dyDescent="0.25">
      <c r="B547" s="33"/>
      <c r="C547" s="88" t="s">
        <v>218</v>
      </c>
      <c r="D547" s="30">
        <v>2021</v>
      </c>
      <c r="E547" s="91" t="s">
        <v>169</v>
      </c>
      <c r="F547" s="31">
        <v>13</v>
      </c>
      <c r="G547" s="46">
        <v>8</v>
      </c>
      <c r="H547" s="64">
        <v>53.460650000000001</v>
      </c>
      <c r="I547" s="66">
        <f t="shared" si="8"/>
        <v>4112.3576923076926</v>
      </c>
    </row>
    <row r="548" spans="1:22" ht="47.25" customHeight="1" x14ac:dyDescent="0.25">
      <c r="B548" s="33"/>
      <c r="C548" s="88" t="s">
        <v>219</v>
      </c>
      <c r="D548" s="30">
        <v>2021</v>
      </c>
      <c r="E548" s="91" t="s">
        <v>221</v>
      </c>
      <c r="F548" s="31">
        <v>120</v>
      </c>
      <c r="G548" s="46">
        <v>5</v>
      </c>
      <c r="H548" s="64">
        <v>91.939630000000008</v>
      </c>
      <c r="I548" s="66">
        <f t="shared" si="8"/>
        <v>766.16358333333346</v>
      </c>
    </row>
    <row r="549" spans="1:22" ht="47.25" customHeight="1" x14ac:dyDescent="0.25">
      <c r="B549" s="33"/>
      <c r="C549" s="88" t="s">
        <v>220</v>
      </c>
      <c r="D549" s="30">
        <v>2021</v>
      </c>
      <c r="E549" s="91" t="s">
        <v>198</v>
      </c>
      <c r="F549" s="31">
        <v>21</v>
      </c>
      <c r="G549" s="46">
        <v>135</v>
      </c>
      <c r="H549" s="64">
        <v>30.208159999999999</v>
      </c>
      <c r="I549" s="66">
        <f t="shared" si="8"/>
        <v>1438.4838095238094</v>
      </c>
    </row>
    <row r="550" spans="1:22" s="58" customFormat="1" ht="18" customHeight="1" x14ac:dyDescent="0.25">
      <c r="A550" s="56"/>
      <c r="B550" s="89"/>
      <c r="C550" s="90" t="s">
        <v>222</v>
      </c>
      <c r="D550" s="123"/>
      <c r="E550" s="123"/>
      <c r="F550" s="124"/>
      <c r="G550" s="125"/>
      <c r="H550" s="126"/>
      <c r="I550" s="63"/>
      <c r="M550" s="57"/>
      <c r="N550" s="57"/>
      <c r="O550" s="57"/>
      <c r="P550" s="57"/>
      <c r="Q550" s="57"/>
      <c r="R550" s="57"/>
      <c r="S550" s="57"/>
      <c r="T550" s="57"/>
      <c r="U550" s="57"/>
      <c r="V550" s="57"/>
    </row>
    <row r="551" spans="1:22" s="58" customFormat="1" ht="18" customHeight="1" x14ac:dyDescent="0.25">
      <c r="A551" s="56"/>
      <c r="B551" s="89"/>
      <c r="C551" s="84" t="s">
        <v>785</v>
      </c>
      <c r="D551" s="91">
        <v>2019</v>
      </c>
      <c r="E551" s="91" t="s">
        <v>169</v>
      </c>
      <c r="F551" s="92">
        <v>10</v>
      </c>
      <c r="G551" s="93">
        <v>10</v>
      </c>
      <c r="H551" s="94">
        <v>10.1499375701798</v>
      </c>
      <c r="I551" s="66">
        <f t="shared" si="8"/>
        <v>1014.9937570179799</v>
      </c>
      <c r="M551" s="57"/>
      <c r="N551" s="57"/>
      <c r="O551" s="57"/>
      <c r="P551" s="57"/>
      <c r="Q551" s="57"/>
      <c r="R551" s="57"/>
      <c r="S551" s="57"/>
      <c r="T551" s="57"/>
      <c r="U551" s="57"/>
      <c r="V551" s="57"/>
    </row>
    <row r="552" spans="1:22" s="58" customFormat="1" ht="18" customHeight="1" x14ac:dyDescent="0.25">
      <c r="A552" s="56"/>
      <c r="B552" s="89"/>
      <c r="C552" s="84" t="s">
        <v>786</v>
      </c>
      <c r="D552" s="91">
        <v>2019</v>
      </c>
      <c r="E552" s="91" t="s">
        <v>202</v>
      </c>
      <c r="F552" s="92">
        <v>500</v>
      </c>
      <c r="G552" s="93">
        <v>50</v>
      </c>
      <c r="H552" s="94">
        <v>495.28618999999998</v>
      </c>
      <c r="I552" s="66">
        <f t="shared" si="8"/>
        <v>990.57237999999995</v>
      </c>
      <c r="M552" s="57"/>
      <c r="N552" s="57"/>
      <c r="O552" s="57"/>
      <c r="P552" s="57"/>
      <c r="Q552" s="57"/>
      <c r="R552" s="57"/>
      <c r="S552" s="57"/>
      <c r="T552" s="57"/>
      <c r="U552" s="57"/>
      <c r="V552" s="57"/>
    </row>
    <row r="553" spans="1:22" s="58" customFormat="1" ht="18" customHeight="1" x14ac:dyDescent="0.25">
      <c r="A553" s="56"/>
      <c r="B553" s="89"/>
      <c r="C553" s="84" t="s">
        <v>787</v>
      </c>
      <c r="D553" s="91">
        <v>2019</v>
      </c>
      <c r="E553" s="91" t="s">
        <v>28</v>
      </c>
      <c r="F553" s="92">
        <v>443</v>
      </c>
      <c r="G553" s="93">
        <v>15</v>
      </c>
      <c r="H553" s="94">
        <v>334.04200048290357</v>
      </c>
      <c r="I553" s="66">
        <f t="shared" si="8"/>
        <v>754.04514781693808</v>
      </c>
      <c r="M553" s="57"/>
      <c r="N553" s="57"/>
      <c r="O553" s="57"/>
      <c r="P553" s="57"/>
      <c r="Q553" s="57"/>
      <c r="R553" s="57"/>
      <c r="S553" s="57"/>
      <c r="T553" s="57"/>
      <c r="U553" s="57"/>
      <c r="V553" s="57"/>
    </row>
    <row r="554" spans="1:22" s="58" customFormat="1" ht="18" customHeight="1" x14ac:dyDescent="0.25">
      <c r="A554" s="56"/>
      <c r="B554" s="89"/>
      <c r="C554" s="84" t="s">
        <v>476</v>
      </c>
      <c r="D554" s="91">
        <v>2019</v>
      </c>
      <c r="E554" s="91" t="s">
        <v>28</v>
      </c>
      <c r="F554" s="92">
        <v>10</v>
      </c>
      <c r="G554" s="93">
        <v>10</v>
      </c>
      <c r="H554" s="94">
        <v>19.324428580976601</v>
      </c>
      <c r="I554" s="66">
        <f t="shared" si="8"/>
        <v>1932.4428580976601</v>
      </c>
      <c r="M554" s="57"/>
      <c r="N554" s="57"/>
      <c r="O554" s="57"/>
      <c r="P554" s="57"/>
      <c r="Q554" s="57"/>
      <c r="R554" s="57"/>
      <c r="S554" s="57"/>
      <c r="T554" s="57"/>
      <c r="U554" s="57"/>
      <c r="V554" s="57"/>
    </row>
    <row r="555" spans="1:22" s="58" customFormat="1" ht="18" customHeight="1" x14ac:dyDescent="0.25">
      <c r="A555" s="56"/>
      <c r="B555" s="89"/>
      <c r="C555" s="84" t="s">
        <v>788</v>
      </c>
      <c r="D555" s="91">
        <v>2019</v>
      </c>
      <c r="E555" s="91" t="s">
        <v>28</v>
      </c>
      <c r="F555" s="92">
        <v>10</v>
      </c>
      <c r="G555" s="93">
        <v>45</v>
      </c>
      <c r="H555" s="94">
        <v>16.300974913007192</v>
      </c>
      <c r="I555" s="66">
        <f t="shared" si="8"/>
        <v>1630.0974913007192</v>
      </c>
      <c r="M555" s="57"/>
      <c r="N555" s="57"/>
      <c r="O555" s="57"/>
      <c r="P555" s="57"/>
      <c r="Q555" s="57"/>
      <c r="R555" s="57"/>
      <c r="S555" s="57"/>
      <c r="T555" s="57"/>
      <c r="U555" s="57"/>
      <c r="V555" s="57"/>
    </row>
    <row r="556" spans="1:22" s="58" customFormat="1" ht="18" customHeight="1" x14ac:dyDescent="0.25">
      <c r="A556" s="56"/>
      <c r="B556" s="89"/>
      <c r="C556" s="84" t="s">
        <v>789</v>
      </c>
      <c r="D556" s="91">
        <v>2019</v>
      </c>
      <c r="E556" s="91" t="s">
        <v>28</v>
      </c>
      <c r="F556" s="92">
        <v>670</v>
      </c>
      <c r="G556" s="93">
        <v>17</v>
      </c>
      <c r="H556" s="94">
        <v>541.36326058312898</v>
      </c>
      <c r="I556" s="66">
        <f t="shared" si="8"/>
        <v>808.00486654198357</v>
      </c>
      <c r="M556" s="57"/>
      <c r="N556" s="57"/>
      <c r="O556" s="57"/>
      <c r="P556" s="57"/>
      <c r="Q556" s="57"/>
      <c r="R556" s="57"/>
      <c r="S556" s="57"/>
      <c r="T556" s="57"/>
      <c r="U556" s="57"/>
      <c r="V556" s="57"/>
    </row>
    <row r="557" spans="1:22" s="58" customFormat="1" ht="18" customHeight="1" x14ac:dyDescent="0.25">
      <c r="A557" s="56"/>
      <c r="B557" s="89"/>
      <c r="C557" s="84" t="s">
        <v>532</v>
      </c>
      <c r="D557" s="91">
        <v>2019</v>
      </c>
      <c r="E557" s="91" t="s">
        <v>28</v>
      </c>
      <c r="F557" s="92">
        <v>255</v>
      </c>
      <c r="G557" s="93">
        <v>7</v>
      </c>
      <c r="H557" s="94">
        <v>232.05642571764</v>
      </c>
      <c r="I557" s="66">
        <f t="shared" si="8"/>
        <v>910.02519889270582</v>
      </c>
      <c r="M557" s="57"/>
      <c r="N557" s="57"/>
      <c r="O557" s="57"/>
      <c r="P557" s="57"/>
      <c r="Q557" s="57"/>
      <c r="R557" s="57"/>
      <c r="S557" s="57"/>
      <c r="T557" s="57"/>
      <c r="U557" s="57"/>
      <c r="V557" s="57"/>
    </row>
    <row r="558" spans="1:22" s="58" customFormat="1" ht="31.5" customHeight="1" x14ac:dyDescent="0.25">
      <c r="A558" s="56"/>
      <c r="B558" s="89"/>
      <c r="C558" s="84" t="s">
        <v>790</v>
      </c>
      <c r="D558" s="91">
        <v>2019</v>
      </c>
      <c r="E558" s="91" t="s">
        <v>28</v>
      </c>
      <c r="F558" s="92">
        <v>600</v>
      </c>
      <c r="G558" s="93">
        <v>500</v>
      </c>
      <c r="H558" s="94">
        <v>682.31839000000002</v>
      </c>
      <c r="I558" s="66">
        <f t="shared" ref="I558:I598" si="9">H558/F558*1000</f>
        <v>1137.1973166666667</v>
      </c>
      <c r="M558" s="57"/>
      <c r="N558" s="57"/>
      <c r="O558" s="57"/>
      <c r="P558" s="57"/>
      <c r="Q558" s="57"/>
      <c r="R558" s="57"/>
      <c r="S558" s="57"/>
      <c r="T558" s="57"/>
      <c r="U558" s="57"/>
      <c r="V558" s="57"/>
    </row>
    <row r="559" spans="1:22" s="58" customFormat="1" ht="18" customHeight="1" x14ac:dyDescent="0.25">
      <c r="A559" s="56"/>
      <c r="B559" s="89"/>
      <c r="C559" s="84" t="s">
        <v>791</v>
      </c>
      <c r="D559" s="91">
        <v>2019</v>
      </c>
      <c r="E559" s="91" t="s">
        <v>28</v>
      </c>
      <c r="F559" s="92">
        <v>606</v>
      </c>
      <c r="G559" s="93">
        <v>45</v>
      </c>
      <c r="H559" s="94">
        <v>205.87883787720099</v>
      </c>
      <c r="I559" s="66">
        <f t="shared" si="9"/>
        <v>339.73405590297193</v>
      </c>
      <c r="M559" s="57"/>
      <c r="N559" s="57"/>
      <c r="O559" s="57"/>
      <c r="P559" s="57"/>
      <c r="Q559" s="57"/>
      <c r="R559" s="57"/>
      <c r="S559" s="57"/>
      <c r="T559" s="57"/>
      <c r="U559" s="57"/>
      <c r="V559" s="57"/>
    </row>
    <row r="560" spans="1:22" s="58" customFormat="1" ht="18" customHeight="1" x14ac:dyDescent="0.25">
      <c r="A560" s="56"/>
      <c r="B560" s="89"/>
      <c r="C560" s="84" t="s">
        <v>792</v>
      </c>
      <c r="D560" s="91">
        <v>2019</v>
      </c>
      <c r="E560" s="91" t="s">
        <v>28</v>
      </c>
      <c r="F560" s="92">
        <v>925</v>
      </c>
      <c r="G560" s="93">
        <v>310</v>
      </c>
      <c r="H560" s="94">
        <v>693.71389784243809</v>
      </c>
      <c r="I560" s="66">
        <f t="shared" si="9"/>
        <v>749.96097064047365</v>
      </c>
      <c r="M560" s="57"/>
      <c r="N560" s="57"/>
      <c r="O560" s="57"/>
      <c r="P560" s="57"/>
      <c r="Q560" s="57"/>
      <c r="R560" s="57"/>
      <c r="S560" s="57"/>
      <c r="T560" s="57"/>
      <c r="U560" s="57"/>
      <c r="V560" s="57"/>
    </row>
    <row r="561" spans="1:22" s="58" customFormat="1" ht="31.5" customHeight="1" x14ac:dyDescent="0.25">
      <c r="A561" s="56"/>
      <c r="B561" s="89"/>
      <c r="C561" s="84" t="s">
        <v>703</v>
      </c>
      <c r="D561" s="91">
        <v>2020</v>
      </c>
      <c r="E561" s="91" t="s">
        <v>28</v>
      </c>
      <c r="F561" s="92">
        <v>89</v>
      </c>
      <c r="G561" s="93">
        <v>15</v>
      </c>
      <c r="H561" s="94">
        <v>643.52517</v>
      </c>
      <c r="I561" s="66">
        <f t="shared" si="9"/>
        <v>7230.6198876404487</v>
      </c>
      <c r="M561" s="57"/>
      <c r="N561" s="57"/>
      <c r="O561" s="57"/>
      <c r="P561" s="57"/>
      <c r="Q561" s="57"/>
      <c r="R561" s="57"/>
      <c r="S561" s="57"/>
      <c r="T561" s="57"/>
      <c r="U561" s="57"/>
      <c r="V561" s="57"/>
    </row>
    <row r="562" spans="1:22" s="58" customFormat="1" ht="47.25" customHeight="1" x14ac:dyDescent="0.25">
      <c r="A562" s="56"/>
      <c r="B562" s="89"/>
      <c r="C562" s="84" t="s">
        <v>793</v>
      </c>
      <c r="D562" s="91">
        <v>2020</v>
      </c>
      <c r="E562" s="91" t="s">
        <v>169</v>
      </c>
      <c r="F562" s="92">
        <v>272</v>
      </c>
      <c r="G562" s="93">
        <v>7</v>
      </c>
      <c r="H562" s="94">
        <v>750.60755000000006</v>
      </c>
      <c r="I562" s="66">
        <f t="shared" si="9"/>
        <v>2759.5865808823528</v>
      </c>
      <c r="M562" s="57"/>
      <c r="N562" s="57"/>
      <c r="O562" s="57"/>
      <c r="P562" s="57"/>
      <c r="Q562" s="57"/>
      <c r="R562" s="57"/>
      <c r="S562" s="57"/>
      <c r="T562" s="57"/>
      <c r="U562" s="57"/>
      <c r="V562" s="57"/>
    </row>
    <row r="563" spans="1:22" s="58" customFormat="1" ht="47.25" customHeight="1" x14ac:dyDescent="0.25">
      <c r="A563" s="56"/>
      <c r="B563" s="89"/>
      <c r="C563" s="84" t="s">
        <v>794</v>
      </c>
      <c r="D563" s="91">
        <v>2020</v>
      </c>
      <c r="E563" s="91" t="s">
        <v>28</v>
      </c>
      <c r="F563" s="92">
        <v>755</v>
      </c>
      <c r="G563" s="93">
        <v>10</v>
      </c>
      <c r="H563" s="94">
        <v>1362.0048400000001</v>
      </c>
      <c r="I563" s="66">
        <f t="shared" si="9"/>
        <v>1803.9799205298016</v>
      </c>
      <c r="M563" s="57"/>
      <c r="N563" s="57"/>
      <c r="O563" s="57"/>
      <c r="P563" s="57"/>
      <c r="Q563" s="57"/>
      <c r="R563" s="57"/>
      <c r="S563" s="57"/>
      <c r="T563" s="57"/>
      <c r="U563" s="57"/>
      <c r="V563" s="57"/>
    </row>
    <row r="564" spans="1:22" s="58" customFormat="1" ht="47.25" customHeight="1" x14ac:dyDescent="0.25">
      <c r="A564" s="56"/>
      <c r="B564" s="89"/>
      <c r="C564" s="84" t="s">
        <v>721</v>
      </c>
      <c r="D564" s="91">
        <v>2020</v>
      </c>
      <c r="E564" s="91" t="s">
        <v>28</v>
      </c>
      <c r="F564" s="92">
        <v>453</v>
      </c>
      <c r="G564" s="93">
        <v>10</v>
      </c>
      <c r="H564" s="94">
        <v>270.89227999999997</v>
      </c>
      <c r="I564" s="66">
        <f t="shared" si="9"/>
        <v>597.99620309050772</v>
      </c>
      <c r="M564" s="57"/>
      <c r="N564" s="57"/>
      <c r="O564" s="57"/>
      <c r="P564" s="57"/>
      <c r="Q564" s="57"/>
      <c r="R564" s="57"/>
      <c r="S564" s="57"/>
      <c r="T564" s="57"/>
      <c r="U564" s="57"/>
      <c r="V564" s="57"/>
    </row>
    <row r="565" spans="1:22" s="58" customFormat="1" ht="47.25" customHeight="1" x14ac:dyDescent="0.25">
      <c r="A565" s="56"/>
      <c r="B565" s="89"/>
      <c r="C565" s="84" t="s">
        <v>727</v>
      </c>
      <c r="D565" s="91">
        <v>2020</v>
      </c>
      <c r="E565" s="91" t="s">
        <v>28</v>
      </c>
      <c r="F565" s="92">
        <v>1364</v>
      </c>
      <c r="G565" s="93">
        <v>15</v>
      </c>
      <c r="H565" s="94">
        <v>2381.9074999999998</v>
      </c>
      <c r="I565" s="66">
        <f t="shared" si="9"/>
        <v>1746.2664956011729</v>
      </c>
      <c r="M565" s="57"/>
      <c r="N565" s="57"/>
      <c r="O565" s="57"/>
      <c r="P565" s="57"/>
      <c r="Q565" s="57"/>
      <c r="R565" s="57"/>
      <c r="S565" s="57"/>
      <c r="T565" s="57"/>
      <c r="U565" s="57"/>
      <c r="V565" s="57"/>
    </row>
    <row r="566" spans="1:22" s="58" customFormat="1" ht="47.25" customHeight="1" x14ac:dyDescent="0.25">
      <c r="A566" s="56"/>
      <c r="B566" s="89"/>
      <c r="C566" s="84" t="s">
        <v>795</v>
      </c>
      <c r="D566" s="91">
        <v>2020</v>
      </c>
      <c r="E566" s="91" t="s">
        <v>169</v>
      </c>
      <c r="F566" s="92">
        <v>420</v>
      </c>
      <c r="G566" s="93">
        <v>5</v>
      </c>
      <c r="H566" s="94">
        <v>489.72739000000001</v>
      </c>
      <c r="I566" s="66">
        <f t="shared" si="9"/>
        <v>1166.0175952380953</v>
      </c>
      <c r="M566" s="57"/>
      <c r="N566" s="57"/>
      <c r="O566" s="57"/>
      <c r="P566" s="57"/>
      <c r="Q566" s="57"/>
      <c r="R566" s="57"/>
      <c r="S566" s="57"/>
      <c r="T566" s="57"/>
      <c r="U566" s="57"/>
      <c r="V566" s="57"/>
    </row>
    <row r="567" spans="1:22" s="58" customFormat="1" ht="47.25" customHeight="1" x14ac:dyDescent="0.25">
      <c r="A567" s="56"/>
      <c r="B567" s="89"/>
      <c r="C567" s="84" t="s">
        <v>796</v>
      </c>
      <c r="D567" s="91">
        <v>2020</v>
      </c>
      <c r="E567" s="91" t="s">
        <v>28</v>
      </c>
      <c r="F567" s="92">
        <v>592</v>
      </c>
      <c r="G567" s="93">
        <v>10</v>
      </c>
      <c r="H567" s="94">
        <v>1697.6049699999999</v>
      </c>
      <c r="I567" s="66">
        <f t="shared" si="9"/>
        <v>2867.5759628378373</v>
      </c>
      <c r="M567" s="57"/>
      <c r="N567" s="57"/>
      <c r="O567" s="57"/>
      <c r="P567" s="57"/>
      <c r="Q567" s="57"/>
      <c r="R567" s="57"/>
      <c r="S567" s="57"/>
      <c r="T567" s="57"/>
      <c r="U567" s="57"/>
      <c r="V567" s="57"/>
    </row>
    <row r="568" spans="1:22" s="58" customFormat="1" ht="47.25" customHeight="1" x14ac:dyDescent="0.25">
      <c r="A568" s="56"/>
      <c r="B568" s="89"/>
      <c r="C568" s="84" t="s">
        <v>797</v>
      </c>
      <c r="D568" s="91">
        <v>2020</v>
      </c>
      <c r="E568" s="91" t="s">
        <v>28</v>
      </c>
      <c r="F568" s="92">
        <v>1297.0000000000002</v>
      </c>
      <c r="G568" s="93">
        <v>10</v>
      </c>
      <c r="H568" s="94">
        <v>3254.11706</v>
      </c>
      <c r="I568" s="66">
        <f t="shared" si="9"/>
        <v>2508.956869699306</v>
      </c>
      <c r="M568" s="57"/>
      <c r="N568" s="57"/>
      <c r="O568" s="57"/>
      <c r="P568" s="57"/>
      <c r="Q568" s="57"/>
      <c r="R568" s="57"/>
      <c r="S568" s="57"/>
      <c r="T568" s="57"/>
      <c r="U568" s="57"/>
      <c r="V568" s="57"/>
    </row>
    <row r="569" spans="1:22" s="58" customFormat="1" ht="47.25" customHeight="1" x14ac:dyDescent="0.25">
      <c r="A569" s="56"/>
      <c r="B569" s="89"/>
      <c r="C569" s="84" t="s">
        <v>798</v>
      </c>
      <c r="D569" s="91">
        <v>2020</v>
      </c>
      <c r="E569" s="91" t="s">
        <v>169</v>
      </c>
      <c r="F569" s="92">
        <v>1347</v>
      </c>
      <c r="G569" s="93">
        <v>5</v>
      </c>
      <c r="H569" s="94">
        <v>2467.5854599999998</v>
      </c>
      <c r="I569" s="66">
        <f t="shared" si="9"/>
        <v>1831.9119970304378</v>
      </c>
      <c r="M569" s="57"/>
      <c r="N569" s="57"/>
      <c r="O569" s="57"/>
      <c r="P569" s="57"/>
      <c r="Q569" s="57"/>
      <c r="R569" s="57"/>
      <c r="S569" s="57"/>
      <c r="T569" s="57"/>
      <c r="U569" s="57"/>
      <c r="V569" s="57"/>
    </row>
    <row r="570" spans="1:22" s="58" customFormat="1" ht="47.25" customHeight="1" x14ac:dyDescent="0.25">
      <c r="A570" s="56"/>
      <c r="B570" s="89"/>
      <c r="C570" s="84" t="s">
        <v>799</v>
      </c>
      <c r="D570" s="91">
        <v>2020</v>
      </c>
      <c r="E570" s="91" t="s">
        <v>28</v>
      </c>
      <c r="F570" s="92">
        <v>318</v>
      </c>
      <c r="G570" s="93">
        <v>15</v>
      </c>
      <c r="H570" s="94">
        <v>856.26582999999994</v>
      </c>
      <c r="I570" s="66">
        <f t="shared" si="9"/>
        <v>2692.6598427672952</v>
      </c>
      <c r="M570" s="57"/>
      <c r="N570" s="57"/>
      <c r="O570" s="57"/>
      <c r="P570" s="57"/>
      <c r="Q570" s="57"/>
      <c r="R570" s="57"/>
      <c r="S570" s="57"/>
      <c r="T570" s="57"/>
      <c r="U570" s="57"/>
      <c r="V570" s="57"/>
    </row>
    <row r="571" spans="1:22" s="58" customFormat="1" ht="47.25" customHeight="1" x14ac:dyDescent="0.25">
      <c r="A571" s="56"/>
      <c r="B571" s="89"/>
      <c r="C571" s="84" t="s">
        <v>800</v>
      </c>
      <c r="D571" s="91">
        <v>2020</v>
      </c>
      <c r="E571" s="91" t="s">
        <v>202</v>
      </c>
      <c r="F571" s="92">
        <v>1894</v>
      </c>
      <c r="G571" s="93">
        <v>15</v>
      </c>
      <c r="H571" s="94">
        <v>1801.2973200000001</v>
      </c>
      <c r="I571" s="66">
        <f t="shared" si="9"/>
        <v>951.05455121436125</v>
      </c>
      <c r="M571" s="57"/>
      <c r="N571" s="57"/>
      <c r="O571" s="57"/>
      <c r="P571" s="57"/>
      <c r="Q571" s="57"/>
      <c r="R571" s="57"/>
      <c r="S571" s="57"/>
      <c r="T571" s="57"/>
      <c r="U571" s="57"/>
      <c r="V571" s="57"/>
    </row>
    <row r="572" spans="1:22" s="58" customFormat="1" ht="47.25" customHeight="1" x14ac:dyDescent="0.25">
      <c r="A572" s="56"/>
      <c r="B572" s="89"/>
      <c r="C572" s="84" t="s">
        <v>801</v>
      </c>
      <c r="D572" s="91">
        <v>2020</v>
      </c>
      <c r="E572" s="91" t="s">
        <v>202</v>
      </c>
      <c r="F572" s="92">
        <v>9626</v>
      </c>
      <c r="G572" s="93">
        <v>10</v>
      </c>
      <c r="H572" s="94">
        <v>20467.076140000001</v>
      </c>
      <c r="I572" s="66">
        <f t="shared" si="9"/>
        <v>2126.2285622273016</v>
      </c>
      <c r="M572" s="57"/>
      <c r="N572" s="57"/>
      <c r="O572" s="57"/>
      <c r="P572" s="57"/>
      <c r="Q572" s="57"/>
      <c r="R572" s="57"/>
      <c r="S572" s="57"/>
      <c r="T572" s="57"/>
      <c r="U572" s="57"/>
      <c r="V572" s="57"/>
    </row>
    <row r="573" spans="1:22" s="58" customFormat="1" ht="47.25" customHeight="1" x14ac:dyDescent="0.25">
      <c r="A573" s="56"/>
      <c r="B573" s="89"/>
      <c r="C573" s="84" t="s">
        <v>802</v>
      </c>
      <c r="D573" s="91">
        <v>2020</v>
      </c>
      <c r="E573" s="91" t="s">
        <v>198</v>
      </c>
      <c r="F573" s="92">
        <v>424</v>
      </c>
      <c r="G573" s="93">
        <v>250</v>
      </c>
      <c r="H573" s="94">
        <v>399.08569</v>
      </c>
      <c r="I573" s="66">
        <f t="shared" si="9"/>
        <v>941.23983490566036</v>
      </c>
      <c r="M573" s="57"/>
      <c r="N573" s="57"/>
      <c r="O573" s="57"/>
      <c r="P573" s="57"/>
      <c r="Q573" s="57"/>
      <c r="R573" s="57"/>
      <c r="S573" s="57"/>
      <c r="T573" s="57"/>
      <c r="U573" s="57"/>
      <c r="V573" s="57"/>
    </row>
    <row r="574" spans="1:22" s="58" customFormat="1" ht="110.25" customHeight="1" x14ac:dyDescent="0.25">
      <c r="A574" s="56"/>
      <c r="B574" s="89"/>
      <c r="C574" s="84" t="s">
        <v>803</v>
      </c>
      <c r="D574" s="91">
        <v>2020</v>
      </c>
      <c r="E574" s="91" t="s">
        <v>202</v>
      </c>
      <c r="F574" s="92">
        <v>961</v>
      </c>
      <c r="G574" s="93">
        <v>152</v>
      </c>
      <c r="H574" s="94">
        <v>2165.8522599999997</v>
      </c>
      <c r="I574" s="66">
        <f t="shared" si="9"/>
        <v>2253.7484495317376</v>
      </c>
      <c r="M574" s="57"/>
      <c r="N574" s="57"/>
      <c r="O574" s="57"/>
      <c r="P574" s="57"/>
      <c r="Q574" s="57"/>
      <c r="R574" s="57"/>
      <c r="S574" s="57"/>
      <c r="T574" s="57"/>
      <c r="U574" s="57"/>
      <c r="V574" s="57"/>
    </row>
    <row r="575" spans="1:22" s="58" customFormat="1" ht="94.5" customHeight="1" x14ac:dyDescent="0.25">
      <c r="A575" s="56"/>
      <c r="B575" s="89"/>
      <c r="C575" s="84" t="s">
        <v>804</v>
      </c>
      <c r="D575" s="91">
        <v>2020</v>
      </c>
      <c r="E575" s="91" t="s">
        <v>202</v>
      </c>
      <c r="F575" s="92">
        <v>5</v>
      </c>
      <c r="G575" s="93">
        <v>152</v>
      </c>
      <c r="H575" s="94">
        <v>127.74</v>
      </c>
      <c r="I575" s="66">
        <f t="shared" si="9"/>
        <v>25548</v>
      </c>
      <c r="M575" s="57"/>
      <c r="N575" s="57"/>
      <c r="O575" s="57"/>
      <c r="P575" s="57"/>
      <c r="Q575" s="57"/>
      <c r="R575" s="57"/>
      <c r="S575" s="57"/>
      <c r="T575" s="57"/>
      <c r="U575" s="57"/>
      <c r="V575" s="57"/>
    </row>
    <row r="576" spans="1:22" s="58" customFormat="1" ht="94.5" customHeight="1" x14ac:dyDescent="0.25">
      <c r="A576" s="56"/>
      <c r="B576" s="89"/>
      <c r="C576" s="84" t="s">
        <v>805</v>
      </c>
      <c r="D576" s="91">
        <v>2020</v>
      </c>
      <c r="E576" s="91" t="s">
        <v>202</v>
      </c>
      <c r="F576" s="92">
        <v>10</v>
      </c>
      <c r="G576" s="93">
        <v>152</v>
      </c>
      <c r="H576" s="94">
        <v>75.69</v>
      </c>
      <c r="I576" s="66">
        <f t="shared" si="9"/>
        <v>7569</v>
      </c>
      <c r="M576" s="57"/>
      <c r="N576" s="57"/>
      <c r="O576" s="57"/>
      <c r="P576" s="57"/>
      <c r="Q576" s="57"/>
      <c r="R576" s="57"/>
      <c r="S576" s="57"/>
      <c r="T576" s="57"/>
      <c r="U576" s="57"/>
      <c r="V576" s="57"/>
    </row>
    <row r="577" spans="1:22" s="58" customFormat="1" ht="47.25" customHeight="1" x14ac:dyDescent="0.25">
      <c r="A577" s="56"/>
      <c r="B577" s="89"/>
      <c r="C577" s="84" t="s">
        <v>379</v>
      </c>
      <c r="D577" s="91">
        <v>2020</v>
      </c>
      <c r="E577" s="91" t="s">
        <v>28</v>
      </c>
      <c r="F577" s="92">
        <v>650</v>
      </c>
      <c r="G577" s="93">
        <v>70</v>
      </c>
      <c r="H577" s="94">
        <v>250.17304000000001</v>
      </c>
      <c r="I577" s="66">
        <f t="shared" si="9"/>
        <v>384.88160000000005</v>
      </c>
      <c r="M577" s="57"/>
      <c r="N577" s="57"/>
      <c r="O577" s="57"/>
      <c r="P577" s="57"/>
      <c r="Q577" s="57"/>
      <c r="R577" s="57"/>
      <c r="S577" s="57"/>
      <c r="T577" s="57"/>
      <c r="U577" s="57"/>
      <c r="V577" s="57"/>
    </row>
    <row r="578" spans="1:22" s="58" customFormat="1" ht="31.5" customHeight="1" x14ac:dyDescent="0.25">
      <c r="A578" s="56"/>
      <c r="B578" s="89"/>
      <c r="C578" s="84" t="s">
        <v>380</v>
      </c>
      <c r="D578" s="91">
        <v>2020</v>
      </c>
      <c r="E578" s="91" t="s">
        <v>202</v>
      </c>
      <c r="F578" s="92">
        <v>2099</v>
      </c>
      <c r="G578" s="93">
        <v>92</v>
      </c>
      <c r="H578" s="94">
        <v>1463.6543999999999</v>
      </c>
      <c r="I578" s="66">
        <f t="shared" si="9"/>
        <v>697.31033825631255</v>
      </c>
      <c r="M578" s="57"/>
      <c r="N578" s="57"/>
      <c r="O578" s="57"/>
      <c r="P578" s="57"/>
      <c r="Q578" s="57"/>
      <c r="R578" s="57"/>
      <c r="S578" s="57"/>
      <c r="T578" s="57"/>
      <c r="U578" s="57"/>
      <c r="V578" s="57"/>
    </row>
    <row r="579" spans="1:22" s="58" customFormat="1" ht="47.25" customHeight="1" x14ac:dyDescent="0.25">
      <c r="A579" s="56"/>
      <c r="B579" s="89"/>
      <c r="C579" s="84" t="s">
        <v>381</v>
      </c>
      <c r="D579" s="91">
        <v>2020</v>
      </c>
      <c r="E579" s="91" t="s">
        <v>198</v>
      </c>
      <c r="F579" s="92">
        <v>5</v>
      </c>
      <c r="G579" s="93">
        <v>130</v>
      </c>
      <c r="H579" s="94">
        <v>170.17114000000001</v>
      </c>
      <c r="I579" s="66">
        <f t="shared" si="9"/>
        <v>34034.227999999996</v>
      </c>
      <c r="M579" s="57"/>
      <c r="N579" s="57"/>
      <c r="O579" s="57"/>
      <c r="P579" s="57"/>
      <c r="Q579" s="57"/>
      <c r="R579" s="57"/>
      <c r="S579" s="57"/>
      <c r="T579" s="57"/>
      <c r="U579" s="57"/>
      <c r="V579" s="57"/>
    </row>
    <row r="580" spans="1:22" s="58" customFormat="1" ht="18" customHeight="1" x14ac:dyDescent="0.25">
      <c r="A580" s="56"/>
      <c r="B580" s="89"/>
      <c r="C580" s="84" t="s">
        <v>382</v>
      </c>
      <c r="D580" s="91">
        <v>2019</v>
      </c>
      <c r="E580" s="91" t="s">
        <v>28</v>
      </c>
      <c r="F580" s="92">
        <v>160</v>
      </c>
      <c r="G580" s="93">
        <v>30</v>
      </c>
      <c r="H580" s="94">
        <v>55.717419999999997</v>
      </c>
      <c r="I580" s="66">
        <f t="shared" si="9"/>
        <v>348.23387499999995</v>
      </c>
      <c r="M580" s="57"/>
      <c r="N580" s="57"/>
      <c r="O580" s="57"/>
      <c r="P580" s="57"/>
      <c r="Q580" s="57"/>
      <c r="R580" s="57"/>
      <c r="S580" s="57"/>
      <c r="T580" s="57"/>
      <c r="U580" s="57"/>
      <c r="V580" s="57"/>
    </row>
    <row r="581" spans="1:22" ht="47.25" customHeight="1" x14ac:dyDescent="0.25">
      <c r="B581" s="33"/>
      <c r="C581" s="88" t="s">
        <v>223</v>
      </c>
      <c r="D581" s="30">
        <v>2021</v>
      </c>
      <c r="E581" s="91" t="s">
        <v>169</v>
      </c>
      <c r="F581" s="31">
        <v>293</v>
      </c>
      <c r="G581" s="46"/>
      <c r="H581" s="64">
        <v>452.02848999999998</v>
      </c>
      <c r="I581" s="66">
        <f t="shared" si="9"/>
        <v>1542.759351535836</v>
      </c>
    </row>
    <row r="582" spans="1:22" ht="47.25" customHeight="1" x14ac:dyDescent="0.25">
      <c r="B582" s="33"/>
      <c r="C582" s="88" t="s">
        <v>224</v>
      </c>
      <c r="D582" s="30">
        <v>2021</v>
      </c>
      <c r="E582" s="91" t="s">
        <v>28</v>
      </c>
      <c r="F582" s="31">
        <v>528</v>
      </c>
      <c r="G582" s="46"/>
      <c r="H582" s="64">
        <v>1139.86817</v>
      </c>
      <c r="I582" s="66">
        <f t="shared" si="9"/>
        <v>2158.8412310606059</v>
      </c>
    </row>
    <row r="583" spans="1:22" ht="32.25" customHeight="1" x14ac:dyDescent="0.25">
      <c r="B583" s="33"/>
      <c r="C583" s="88" t="s">
        <v>225</v>
      </c>
      <c r="D583" s="30">
        <v>2021</v>
      </c>
      <c r="E583" s="91" t="s">
        <v>28</v>
      </c>
      <c r="F583" s="31">
        <v>225</v>
      </c>
      <c r="G583" s="46"/>
      <c r="H583" s="64">
        <v>740.82639000000006</v>
      </c>
      <c r="I583" s="66">
        <f t="shared" si="9"/>
        <v>3292.5617333333339</v>
      </c>
    </row>
    <row r="584" spans="1:22" ht="47.25" customHeight="1" x14ac:dyDescent="0.25">
      <c r="B584" s="33"/>
      <c r="C584" s="88" t="s">
        <v>226</v>
      </c>
      <c r="D584" s="30">
        <v>2021</v>
      </c>
      <c r="E584" s="91" t="s">
        <v>221</v>
      </c>
      <c r="F584" s="31">
        <v>191</v>
      </c>
      <c r="G584" s="46"/>
      <c r="H584" s="64">
        <v>119.6687</v>
      </c>
      <c r="I584" s="66">
        <f t="shared" si="9"/>
        <v>626.53769633507852</v>
      </c>
    </row>
    <row r="585" spans="1:22" ht="47.25" customHeight="1" x14ac:dyDescent="0.25">
      <c r="B585" s="33"/>
      <c r="C585" s="88" t="s">
        <v>204</v>
      </c>
      <c r="D585" s="30">
        <v>2021</v>
      </c>
      <c r="E585" s="91" t="s">
        <v>28</v>
      </c>
      <c r="F585" s="31">
        <v>582</v>
      </c>
      <c r="G585" s="46"/>
      <c r="H585" s="64">
        <v>1674.0153726866577</v>
      </c>
      <c r="I585" s="66">
        <f t="shared" si="9"/>
        <v>2876.3150733447724</v>
      </c>
    </row>
    <row r="586" spans="1:22" ht="47.25" customHeight="1" x14ac:dyDescent="0.25">
      <c r="B586" s="33"/>
      <c r="C586" s="88" t="s">
        <v>164</v>
      </c>
      <c r="D586" s="30">
        <v>2021</v>
      </c>
      <c r="E586" s="91" t="s">
        <v>28</v>
      </c>
      <c r="F586" s="31">
        <v>228</v>
      </c>
      <c r="G586" s="46"/>
      <c r="H586" s="64">
        <v>932.49437070733495</v>
      </c>
      <c r="I586" s="66">
        <f t="shared" si="9"/>
        <v>4089.8875908216442</v>
      </c>
    </row>
    <row r="587" spans="1:22" ht="47.25" customHeight="1" x14ac:dyDescent="0.25">
      <c r="B587" s="33"/>
      <c r="C587" s="88" t="s">
        <v>170</v>
      </c>
      <c r="D587" s="30">
        <v>2021</v>
      </c>
      <c r="E587" s="91" t="s">
        <v>28</v>
      </c>
      <c r="F587" s="31">
        <v>559</v>
      </c>
      <c r="G587" s="46"/>
      <c r="H587" s="64">
        <v>1695.0277063457288</v>
      </c>
      <c r="I587" s="66">
        <f t="shared" si="9"/>
        <v>3032.2499219064916</v>
      </c>
    </row>
    <row r="588" spans="1:22" ht="47.25" customHeight="1" x14ac:dyDescent="0.25">
      <c r="B588" s="33"/>
      <c r="C588" s="88" t="s">
        <v>177</v>
      </c>
      <c r="D588" s="30">
        <v>2021</v>
      </c>
      <c r="E588" s="91" t="s">
        <v>169</v>
      </c>
      <c r="F588" s="31">
        <v>1692</v>
      </c>
      <c r="G588" s="46"/>
      <c r="H588" s="64">
        <v>5655.984735366369</v>
      </c>
      <c r="I588" s="66">
        <f t="shared" si="9"/>
        <v>3342.7805764576651</v>
      </c>
    </row>
    <row r="589" spans="1:22" ht="31.5" customHeight="1" x14ac:dyDescent="0.25">
      <c r="B589" s="33"/>
      <c r="C589" s="88" t="s">
        <v>180</v>
      </c>
      <c r="D589" s="30">
        <v>2021</v>
      </c>
      <c r="E589" s="91" t="s">
        <v>28</v>
      </c>
      <c r="F589" s="31">
        <v>1692</v>
      </c>
      <c r="G589" s="46"/>
      <c r="H589" s="64">
        <v>6067.5934857393977</v>
      </c>
      <c r="I589" s="66">
        <f t="shared" si="9"/>
        <v>3586.048159420448</v>
      </c>
    </row>
    <row r="590" spans="1:22" ht="47.25" customHeight="1" x14ac:dyDescent="0.25">
      <c r="B590" s="33"/>
      <c r="C590" s="88" t="s">
        <v>183</v>
      </c>
      <c r="D590" s="30">
        <v>2021</v>
      </c>
      <c r="E590" s="91" t="s">
        <v>28</v>
      </c>
      <c r="F590" s="31">
        <v>593</v>
      </c>
      <c r="G590" s="46"/>
      <c r="H590" s="64">
        <v>2000.70478</v>
      </c>
      <c r="I590" s="66">
        <f t="shared" si="9"/>
        <v>3373.8697807757167</v>
      </c>
    </row>
    <row r="591" spans="1:22" ht="31.5" customHeight="1" x14ac:dyDescent="0.25">
      <c r="B591" s="33"/>
      <c r="C591" s="88" t="s">
        <v>227</v>
      </c>
      <c r="D591" s="30">
        <v>2021</v>
      </c>
      <c r="E591" s="91" t="s">
        <v>198</v>
      </c>
      <c r="F591" s="31">
        <v>616</v>
      </c>
      <c r="G591" s="46"/>
      <c r="H591" s="64">
        <v>2435.5613399999997</v>
      </c>
      <c r="I591" s="66">
        <f t="shared" si="9"/>
        <v>3953.8333441558439</v>
      </c>
    </row>
    <row r="592" spans="1:22" ht="47.25" customHeight="1" x14ac:dyDescent="0.25">
      <c r="B592" s="33"/>
      <c r="C592" s="88" t="s">
        <v>192</v>
      </c>
      <c r="D592" s="30">
        <v>2021</v>
      </c>
      <c r="E592" s="91" t="s">
        <v>28</v>
      </c>
      <c r="F592" s="31">
        <v>1078</v>
      </c>
      <c r="G592" s="46"/>
      <c r="H592" s="64">
        <v>3019.4643877876852</v>
      </c>
      <c r="I592" s="66">
        <f t="shared" si="9"/>
        <v>2800.9873727158488</v>
      </c>
    </row>
    <row r="593" spans="1:22" ht="47.25" customHeight="1" x14ac:dyDescent="0.25">
      <c r="B593" s="33"/>
      <c r="C593" s="88" t="s">
        <v>228</v>
      </c>
      <c r="D593" s="30">
        <v>2021</v>
      </c>
      <c r="E593" s="91" t="s">
        <v>28</v>
      </c>
      <c r="F593" s="31">
        <v>436</v>
      </c>
      <c r="G593" s="46"/>
      <c r="H593" s="64">
        <v>154.79570000000001</v>
      </c>
      <c r="I593" s="66">
        <f t="shared" si="9"/>
        <v>355.03600917431191</v>
      </c>
    </row>
    <row r="594" spans="1:22" ht="47.25" customHeight="1" x14ac:dyDescent="0.25">
      <c r="B594" s="33"/>
      <c r="C594" s="88" t="s">
        <v>229</v>
      </c>
      <c r="D594" s="30">
        <v>2021</v>
      </c>
      <c r="E594" s="91" t="s">
        <v>28</v>
      </c>
      <c r="F594" s="31">
        <v>600</v>
      </c>
      <c r="G594" s="46"/>
      <c r="H594" s="64">
        <v>1115.3781399999998</v>
      </c>
      <c r="I594" s="66">
        <f t="shared" si="9"/>
        <v>1858.9635666666663</v>
      </c>
    </row>
    <row r="595" spans="1:22" ht="47.25" customHeight="1" x14ac:dyDescent="0.25">
      <c r="B595" s="33"/>
      <c r="C595" s="88" t="s">
        <v>230</v>
      </c>
      <c r="D595" s="30">
        <v>2021</v>
      </c>
      <c r="E595" s="91" t="s">
        <v>28</v>
      </c>
      <c r="F595" s="31">
        <v>402</v>
      </c>
      <c r="G595" s="46"/>
      <c r="H595" s="64">
        <v>132.54801</v>
      </c>
      <c r="I595" s="66">
        <f t="shared" si="9"/>
        <v>329.72141791044777</v>
      </c>
    </row>
    <row r="596" spans="1:22" ht="63" customHeight="1" x14ac:dyDescent="0.25">
      <c r="B596" s="33"/>
      <c r="C596" s="88" t="s">
        <v>231</v>
      </c>
      <c r="D596" s="30">
        <v>2021</v>
      </c>
      <c r="E596" s="91" t="s">
        <v>28</v>
      </c>
      <c r="F596" s="31">
        <v>22</v>
      </c>
      <c r="G596" s="46"/>
      <c r="H596" s="64">
        <v>224.99891</v>
      </c>
      <c r="I596" s="66">
        <f t="shared" si="9"/>
        <v>10227.223181818183</v>
      </c>
    </row>
    <row r="597" spans="1:22" ht="47.25" customHeight="1" x14ac:dyDescent="0.25">
      <c r="B597" s="33"/>
      <c r="C597" s="88" t="s">
        <v>232</v>
      </c>
      <c r="D597" s="30">
        <v>2021</v>
      </c>
      <c r="E597" s="91" t="s">
        <v>28</v>
      </c>
      <c r="F597" s="31">
        <v>10</v>
      </c>
      <c r="G597" s="46"/>
      <c r="H597" s="64">
        <v>175.56116171694444</v>
      </c>
      <c r="I597" s="66">
        <f t="shared" si="9"/>
        <v>17556.116171694444</v>
      </c>
    </row>
    <row r="598" spans="1:22" ht="31.5" customHeight="1" x14ac:dyDescent="0.25">
      <c r="B598" s="33"/>
      <c r="C598" s="88" t="s">
        <v>233</v>
      </c>
      <c r="D598" s="30">
        <v>2021</v>
      </c>
      <c r="E598" s="91" t="s">
        <v>28</v>
      </c>
      <c r="F598" s="31">
        <f>0.007*1000</f>
        <v>7</v>
      </c>
      <c r="G598" s="46">
        <v>60</v>
      </c>
      <c r="H598" s="64">
        <v>187.17975000000001</v>
      </c>
      <c r="I598" s="66">
        <f t="shared" si="9"/>
        <v>26739.964285714286</v>
      </c>
    </row>
    <row r="599" spans="1:22" s="58" customFormat="1" ht="15.75" customHeight="1" x14ac:dyDescent="0.25">
      <c r="A599" s="56"/>
      <c r="B599" s="80"/>
      <c r="C599" s="90" t="s">
        <v>242</v>
      </c>
      <c r="D599" s="91"/>
      <c r="E599" s="91"/>
      <c r="F599" s="92"/>
      <c r="G599" s="93"/>
      <c r="H599" s="94"/>
      <c r="I599" s="63"/>
      <c r="M599" s="57"/>
      <c r="N599" s="57"/>
      <c r="O599" s="57"/>
      <c r="P599" s="57"/>
      <c r="Q599" s="57"/>
      <c r="R599" s="57"/>
      <c r="S599" s="57"/>
      <c r="T599" s="57"/>
      <c r="U599" s="57"/>
      <c r="V599" s="57"/>
    </row>
    <row r="600" spans="1:22" s="58" customFormat="1" ht="15.75" customHeight="1" x14ac:dyDescent="0.25">
      <c r="A600" s="56"/>
      <c r="B600" s="80"/>
      <c r="C600" s="90" t="s">
        <v>161</v>
      </c>
      <c r="D600" s="91"/>
      <c r="E600" s="91"/>
      <c r="F600" s="92"/>
      <c r="G600" s="93"/>
      <c r="H600" s="94"/>
      <c r="I600" s="63"/>
      <c r="M600" s="57"/>
      <c r="N600" s="57"/>
      <c r="O600" s="57"/>
      <c r="P600" s="57"/>
      <c r="Q600" s="57"/>
      <c r="R600" s="57"/>
      <c r="S600" s="57"/>
      <c r="T600" s="57"/>
      <c r="U600" s="57"/>
      <c r="V600" s="57"/>
    </row>
    <row r="601" spans="1:22" s="58" customFormat="1" ht="47.25" customHeight="1" x14ac:dyDescent="0.25">
      <c r="A601" s="56"/>
      <c r="B601" s="80"/>
      <c r="C601" s="84" t="s">
        <v>383</v>
      </c>
      <c r="D601" s="91">
        <v>2020</v>
      </c>
      <c r="E601" s="91" t="s">
        <v>28</v>
      </c>
      <c r="F601" s="92">
        <v>400</v>
      </c>
      <c r="G601" s="93">
        <v>100</v>
      </c>
      <c r="H601" s="94">
        <v>246.47366</v>
      </c>
      <c r="I601" s="63"/>
      <c r="M601" s="57"/>
      <c r="N601" s="57"/>
      <c r="O601" s="57"/>
      <c r="P601" s="57"/>
      <c r="Q601" s="57"/>
      <c r="R601" s="57"/>
      <c r="S601" s="57"/>
      <c r="T601" s="57"/>
      <c r="U601" s="57"/>
      <c r="V601" s="57"/>
    </row>
    <row r="602" spans="1:22" ht="47.25" customHeight="1" x14ac:dyDescent="0.25">
      <c r="B602" s="33"/>
      <c r="C602" s="88" t="s">
        <v>384</v>
      </c>
      <c r="D602" s="30">
        <v>2020</v>
      </c>
      <c r="E602" s="91" t="s">
        <v>198</v>
      </c>
      <c r="F602" s="31">
        <v>1278.56</v>
      </c>
      <c r="G602" s="46">
        <v>2094.5</v>
      </c>
      <c r="H602" s="64">
        <v>16111.531644998999</v>
      </c>
      <c r="I602" s="60"/>
    </row>
    <row r="603" spans="1:22" s="58" customFormat="1" ht="18" customHeight="1" x14ac:dyDescent="0.25">
      <c r="A603" s="56"/>
      <c r="B603" s="95"/>
      <c r="C603" s="90" t="s">
        <v>157</v>
      </c>
      <c r="D603" s="127"/>
      <c r="E603" s="127"/>
      <c r="F603" s="128"/>
      <c r="G603" s="129"/>
      <c r="H603" s="130"/>
      <c r="I603" s="63"/>
      <c r="M603" s="57"/>
      <c r="N603" s="57"/>
      <c r="O603" s="57"/>
      <c r="P603" s="57"/>
      <c r="Q603" s="57"/>
      <c r="R603" s="57"/>
      <c r="S603" s="57"/>
      <c r="T603" s="57"/>
      <c r="U603" s="57"/>
      <c r="V603" s="57"/>
    </row>
    <row r="604" spans="1:22" s="58" customFormat="1" ht="18" customHeight="1" x14ac:dyDescent="0.25">
      <c r="A604" s="56"/>
      <c r="B604" s="95"/>
      <c r="C604" s="90" t="s">
        <v>234</v>
      </c>
      <c r="D604" s="127"/>
      <c r="E604" s="127"/>
      <c r="F604" s="128"/>
      <c r="G604" s="129"/>
      <c r="H604" s="130"/>
      <c r="I604" s="63"/>
      <c r="M604" s="57"/>
      <c r="N604" s="57"/>
      <c r="O604" s="57"/>
      <c r="P604" s="57"/>
      <c r="Q604" s="57"/>
      <c r="R604" s="57"/>
      <c r="S604" s="57"/>
      <c r="T604" s="57"/>
      <c r="U604" s="57"/>
      <c r="V604" s="57"/>
    </row>
    <row r="605" spans="1:22" s="58" customFormat="1" ht="18" customHeight="1" x14ac:dyDescent="0.25">
      <c r="A605" s="56"/>
      <c r="B605" s="95"/>
      <c r="C605" s="90" t="s">
        <v>159</v>
      </c>
      <c r="D605" s="127"/>
      <c r="E605" s="127"/>
      <c r="F605" s="128"/>
      <c r="G605" s="129"/>
      <c r="H605" s="130"/>
      <c r="I605" s="63"/>
      <c r="M605" s="57"/>
      <c r="N605" s="57"/>
      <c r="O605" s="57"/>
      <c r="P605" s="57"/>
      <c r="Q605" s="57"/>
      <c r="R605" s="57"/>
      <c r="S605" s="57"/>
      <c r="T605" s="57"/>
      <c r="U605" s="57"/>
      <c r="V605" s="57"/>
    </row>
    <row r="606" spans="1:22" s="58" customFormat="1" ht="18" customHeight="1" x14ac:dyDescent="0.25">
      <c r="A606" s="56"/>
      <c r="B606" s="95"/>
      <c r="C606" s="90" t="s">
        <v>160</v>
      </c>
      <c r="D606" s="127"/>
      <c r="E606" s="127"/>
      <c r="F606" s="128"/>
      <c r="G606" s="129"/>
      <c r="H606" s="130"/>
      <c r="I606" s="63"/>
      <c r="M606" s="57"/>
      <c r="N606" s="57"/>
      <c r="O606" s="57"/>
      <c r="P606" s="57"/>
      <c r="Q606" s="57"/>
      <c r="R606" s="57"/>
      <c r="S606" s="57"/>
      <c r="T606" s="57"/>
      <c r="U606" s="57"/>
      <c r="V606" s="57"/>
    </row>
    <row r="607" spans="1:22" s="58" customFormat="1" ht="18" customHeight="1" x14ac:dyDescent="0.25">
      <c r="A607" s="56"/>
      <c r="B607" s="95"/>
      <c r="C607" s="90" t="s">
        <v>161</v>
      </c>
      <c r="D607" s="127"/>
      <c r="E607" s="127"/>
      <c r="F607" s="128"/>
      <c r="G607" s="129"/>
      <c r="H607" s="130"/>
      <c r="I607" s="63"/>
      <c r="M607" s="57"/>
      <c r="N607" s="57"/>
      <c r="O607" s="57"/>
      <c r="P607" s="57"/>
      <c r="Q607" s="57"/>
      <c r="R607" s="57"/>
      <c r="S607" s="57"/>
      <c r="T607" s="57"/>
      <c r="U607" s="57"/>
      <c r="V607" s="57"/>
    </row>
    <row r="608" spans="1:22" ht="18" customHeight="1" x14ac:dyDescent="0.25">
      <c r="B608" s="95"/>
      <c r="C608" s="84" t="s">
        <v>387</v>
      </c>
      <c r="D608" s="91">
        <v>2019</v>
      </c>
      <c r="E608" s="91" t="s">
        <v>28</v>
      </c>
      <c r="F608" s="92">
        <v>20</v>
      </c>
      <c r="G608" s="93">
        <v>250</v>
      </c>
      <c r="H608" s="94">
        <v>16.211959999999998</v>
      </c>
      <c r="I608" s="60"/>
    </row>
    <row r="609" spans="1:22" s="58" customFormat="1" ht="47.25" customHeight="1" x14ac:dyDescent="0.25">
      <c r="A609" s="56"/>
      <c r="B609" s="95"/>
      <c r="C609" s="84" t="s">
        <v>385</v>
      </c>
      <c r="D609" s="91">
        <v>2020</v>
      </c>
      <c r="E609" s="91" t="s">
        <v>169</v>
      </c>
      <c r="F609" s="92">
        <v>17</v>
      </c>
      <c r="G609" s="93">
        <v>15</v>
      </c>
      <c r="H609" s="94">
        <v>29.605350000000001</v>
      </c>
      <c r="I609" s="63"/>
      <c r="M609" s="57"/>
      <c r="N609" s="57"/>
      <c r="O609" s="57"/>
      <c r="P609" s="57"/>
      <c r="Q609" s="57"/>
      <c r="R609" s="57"/>
      <c r="S609" s="57"/>
      <c r="T609" s="57"/>
      <c r="U609" s="57"/>
      <c r="V609" s="57"/>
    </row>
    <row r="610" spans="1:22" s="58" customFormat="1" ht="47.25" customHeight="1" x14ac:dyDescent="0.25">
      <c r="A610" s="56"/>
      <c r="B610" s="95"/>
      <c r="C610" s="84" t="s">
        <v>386</v>
      </c>
      <c r="D610" s="91">
        <v>2020</v>
      </c>
      <c r="E610" s="91" t="s">
        <v>202</v>
      </c>
      <c r="F610" s="92">
        <v>28</v>
      </c>
      <c r="G610" s="93">
        <v>12</v>
      </c>
      <c r="H610" s="94">
        <v>58.643730000000005</v>
      </c>
      <c r="I610" s="63"/>
      <c r="M610" s="57"/>
      <c r="N610" s="57"/>
      <c r="O610" s="57"/>
      <c r="P610" s="57"/>
      <c r="Q610" s="57"/>
      <c r="R610" s="57"/>
      <c r="S610" s="57"/>
      <c r="T610" s="57"/>
      <c r="U610" s="57"/>
      <c r="V610" s="57"/>
    </row>
    <row r="611" spans="1:22" ht="31.5" customHeight="1" x14ac:dyDescent="0.25">
      <c r="B611" s="33">
        <v>1</v>
      </c>
      <c r="C611" s="88" t="s">
        <v>235</v>
      </c>
      <c r="D611" s="30">
        <v>2021</v>
      </c>
      <c r="E611" s="91" t="s">
        <v>202</v>
      </c>
      <c r="F611" s="31">
        <f>0.97*1000</f>
        <v>970</v>
      </c>
      <c r="G611" s="46">
        <v>90</v>
      </c>
      <c r="H611" s="64">
        <v>390.81930999999997</v>
      </c>
      <c r="I611" s="60"/>
    </row>
    <row r="612" spans="1:22" ht="15.75" customHeight="1" x14ac:dyDescent="0.25">
      <c r="B612" s="67"/>
      <c r="C612" s="96" t="s">
        <v>99</v>
      </c>
      <c r="D612" s="97"/>
      <c r="E612" s="97"/>
      <c r="F612" s="98"/>
      <c r="G612" s="99"/>
      <c r="H612" s="100">
        <f>AVERAGE(H25:H609)</f>
        <v>351.57524638079207</v>
      </c>
      <c r="I612" s="60"/>
    </row>
    <row r="613" spans="1:22" s="58" customFormat="1" ht="15.75" customHeight="1" x14ac:dyDescent="0.25">
      <c r="A613" s="56"/>
      <c r="B613" s="78"/>
      <c r="C613" s="144" t="s">
        <v>114</v>
      </c>
      <c r="D613" s="144"/>
      <c r="E613" s="144"/>
      <c r="F613" s="144"/>
      <c r="G613" s="144"/>
      <c r="H613" s="144"/>
      <c r="I613" s="60"/>
      <c r="M613" s="57"/>
      <c r="N613" s="57"/>
      <c r="O613" s="57"/>
      <c r="P613" s="57"/>
      <c r="Q613" s="57"/>
      <c r="R613" s="57"/>
      <c r="S613" s="57"/>
      <c r="T613" s="57"/>
      <c r="U613" s="57"/>
      <c r="V613" s="57"/>
    </row>
    <row r="614" spans="1:22" s="58" customFormat="1" ht="15.75" customHeight="1" x14ac:dyDescent="0.25">
      <c r="A614" s="56"/>
      <c r="B614" s="78"/>
      <c r="C614" s="101" t="s">
        <v>115</v>
      </c>
      <c r="D614" s="91"/>
      <c r="E614" s="91"/>
      <c r="F614" s="102"/>
      <c r="G614" s="103"/>
      <c r="H614" s="104"/>
      <c r="I614" s="60"/>
      <c r="M614" s="57"/>
      <c r="N614" s="57"/>
      <c r="O614" s="57"/>
      <c r="P614" s="57"/>
      <c r="Q614" s="57"/>
      <c r="R614" s="57"/>
      <c r="S614" s="57"/>
      <c r="T614" s="57"/>
      <c r="U614" s="57"/>
      <c r="V614" s="57"/>
    </row>
    <row r="615" spans="1:22" s="58" customFormat="1" ht="15.75" customHeight="1" x14ac:dyDescent="0.25">
      <c r="A615" s="56"/>
      <c r="B615" s="78"/>
      <c r="C615" s="101" t="s">
        <v>116</v>
      </c>
      <c r="D615" s="91"/>
      <c r="E615" s="91"/>
      <c r="F615" s="102"/>
      <c r="G615" s="103"/>
      <c r="H615" s="104"/>
      <c r="I615" s="60"/>
      <c r="M615" s="57"/>
      <c r="N615" s="57"/>
      <c r="O615" s="57"/>
      <c r="P615" s="57"/>
      <c r="Q615" s="57"/>
      <c r="R615" s="57"/>
      <c r="S615" s="57"/>
      <c r="T615" s="57"/>
      <c r="U615" s="57"/>
      <c r="V615" s="57"/>
    </row>
    <row r="616" spans="1:22" s="58" customFormat="1" ht="67.5" customHeight="1" x14ac:dyDescent="0.25">
      <c r="A616" s="56"/>
      <c r="B616" s="78"/>
      <c r="C616" s="144" t="s">
        <v>117</v>
      </c>
      <c r="D616" s="144"/>
      <c r="E616" s="144"/>
      <c r="F616" s="144"/>
      <c r="G616" s="144"/>
      <c r="H616" s="144"/>
      <c r="I616" s="60"/>
      <c r="M616" s="57"/>
      <c r="N616" s="57"/>
      <c r="O616" s="57"/>
      <c r="P616" s="57"/>
      <c r="Q616" s="57"/>
      <c r="R616" s="57"/>
      <c r="S616" s="57"/>
      <c r="T616" s="57"/>
      <c r="U616" s="57"/>
      <c r="V616" s="57"/>
    </row>
    <row r="617" spans="1:22" s="58" customFormat="1" ht="33.75" customHeight="1" x14ac:dyDescent="0.25">
      <c r="A617" s="56"/>
      <c r="B617" s="78"/>
      <c r="C617" s="144" t="s">
        <v>118</v>
      </c>
      <c r="D617" s="144"/>
      <c r="E617" s="144"/>
      <c r="F617" s="144"/>
      <c r="G617" s="144"/>
      <c r="H617" s="144"/>
      <c r="I617" s="60"/>
      <c r="M617" s="57"/>
      <c r="N617" s="57"/>
      <c r="O617" s="57"/>
      <c r="P617" s="57"/>
      <c r="Q617" s="57"/>
      <c r="R617" s="57"/>
      <c r="S617" s="57"/>
      <c r="T617" s="57"/>
      <c r="U617" s="57"/>
      <c r="V617" s="57"/>
    </row>
    <row r="618" spans="1:22" s="58" customFormat="1" ht="18" customHeight="1" x14ac:dyDescent="0.25">
      <c r="A618" s="56"/>
      <c r="B618" s="95"/>
      <c r="C618" s="90" t="s">
        <v>99</v>
      </c>
      <c r="D618" s="127"/>
      <c r="E618" s="127"/>
      <c r="F618" s="128"/>
      <c r="G618" s="129"/>
      <c r="H618" s="130"/>
      <c r="I618" s="63"/>
      <c r="M618" s="57"/>
      <c r="N618" s="57"/>
      <c r="O618" s="57"/>
      <c r="P618" s="57"/>
      <c r="Q618" s="57"/>
      <c r="R618" s="57"/>
      <c r="S618" s="57"/>
      <c r="T618" s="57"/>
      <c r="U618" s="57"/>
      <c r="V618" s="57"/>
    </row>
    <row r="619" spans="1:22" s="58" customFormat="1" ht="18" customHeight="1" x14ac:dyDescent="0.25">
      <c r="A619" s="56"/>
      <c r="B619" s="95"/>
      <c r="C619" s="90" t="s">
        <v>236</v>
      </c>
      <c r="D619" s="127"/>
      <c r="E619" s="127"/>
      <c r="F619" s="128"/>
      <c r="G619" s="129"/>
      <c r="H619" s="130"/>
      <c r="I619" s="63"/>
      <c r="M619" s="57"/>
      <c r="N619" s="57"/>
      <c r="O619" s="57"/>
      <c r="P619" s="57"/>
      <c r="Q619" s="57"/>
      <c r="R619" s="57"/>
      <c r="S619" s="57"/>
      <c r="T619" s="57"/>
      <c r="U619" s="57"/>
      <c r="V619" s="57"/>
    </row>
    <row r="620" spans="1:22" s="58" customFormat="1" ht="15.75" customHeight="1" x14ac:dyDescent="0.25">
      <c r="A620" s="56"/>
      <c r="B620" s="78"/>
      <c r="C620" s="90" t="s">
        <v>237</v>
      </c>
      <c r="D620" s="91"/>
      <c r="E620" s="91"/>
      <c r="F620" s="102"/>
      <c r="G620" s="103"/>
      <c r="H620" s="104"/>
      <c r="I620" s="63"/>
      <c r="M620" s="57"/>
      <c r="N620" s="57"/>
      <c r="O620" s="57"/>
      <c r="P620" s="57"/>
      <c r="Q620" s="57"/>
      <c r="R620" s="57"/>
      <c r="S620" s="57"/>
      <c r="T620" s="57"/>
      <c r="U620" s="57"/>
      <c r="V620" s="57"/>
    </row>
    <row r="621" spans="1:22" s="58" customFormat="1" ht="15.75" customHeight="1" x14ac:dyDescent="0.25">
      <c r="A621" s="56"/>
      <c r="B621" s="78"/>
      <c r="C621" s="90" t="s">
        <v>238</v>
      </c>
      <c r="D621" s="91"/>
      <c r="E621" s="91"/>
      <c r="F621" s="102"/>
      <c r="G621" s="103"/>
      <c r="H621" s="104"/>
      <c r="I621" s="63"/>
      <c r="M621" s="57"/>
      <c r="N621" s="57"/>
      <c r="O621" s="57"/>
      <c r="P621" s="57"/>
      <c r="Q621" s="57"/>
      <c r="R621" s="57"/>
      <c r="S621" s="57"/>
      <c r="T621" s="57"/>
      <c r="U621" s="57"/>
      <c r="V621" s="57"/>
    </row>
    <row r="622" spans="1:22" s="58" customFormat="1" ht="15.75" customHeight="1" x14ac:dyDescent="0.25">
      <c r="A622" s="56"/>
      <c r="B622" s="78"/>
      <c r="C622" s="90" t="s">
        <v>160</v>
      </c>
      <c r="D622" s="91"/>
      <c r="E622" s="91"/>
      <c r="F622" s="102"/>
      <c r="G622" s="103"/>
      <c r="H622" s="104"/>
      <c r="I622" s="63"/>
      <c r="M622" s="57"/>
      <c r="N622" s="57"/>
      <c r="O622" s="57"/>
      <c r="P622" s="57"/>
      <c r="Q622" s="57"/>
      <c r="R622" s="57"/>
      <c r="S622" s="57"/>
      <c r="T622" s="57"/>
      <c r="U622" s="57"/>
      <c r="V622" s="57"/>
    </row>
    <row r="623" spans="1:22" s="58" customFormat="1" ht="15.75" customHeight="1" x14ac:dyDescent="0.25">
      <c r="A623" s="56"/>
      <c r="B623" s="78"/>
      <c r="C623" s="105" t="s">
        <v>239</v>
      </c>
      <c r="D623" s="91"/>
      <c r="E623" s="91"/>
      <c r="F623" s="102"/>
      <c r="G623" s="103"/>
      <c r="H623" s="104"/>
      <c r="I623" s="63"/>
      <c r="M623" s="57"/>
      <c r="N623" s="57"/>
      <c r="O623" s="57"/>
      <c r="P623" s="57"/>
      <c r="Q623" s="57"/>
      <c r="R623" s="57"/>
      <c r="S623" s="57"/>
      <c r="T623" s="57"/>
      <c r="U623" s="57"/>
      <c r="V623" s="57"/>
    </row>
    <row r="624" spans="1:22" s="58" customFormat="1" ht="15.75" customHeight="1" x14ac:dyDescent="0.25">
      <c r="A624" s="56"/>
      <c r="B624" s="78"/>
      <c r="C624" s="84" t="s">
        <v>388</v>
      </c>
      <c r="D624" s="91">
        <v>2019</v>
      </c>
      <c r="E624" s="91" t="s">
        <v>28</v>
      </c>
      <c r="F624" s="92">
        <v>201</v>
      </c>
      <c r="G624" s="93">
        <v>35</v>
      </c>
      <c r="H624" s="94">
        <v>90.339169999999996</v>
      </c>
      <c r="I624" s="63"/>
      <c r="M624" s="57"/>
      <c r="N624" s="57"/>
      <c r="O624" s="57"/>
      <c r="P624" s="57"/>
      <c r="Q624" s="57"/>
      <c r="R624" s="57"/>
      <c r="S624" s="57"/>
      <c r="T624" s="57"/>
      <c r="U624" s="57"/>
      <c r="V624" s="57"/>
    </row>
    <row r="625" spans="1:22" s="58" customFormat="1" ht="47.25" customHeight="1" x14ac:dyDescent="0.25">
      <c r="A625" s="56"/>
      <c r="B625" s="78"/>
      <c r="C625" s="84" t="s">
        <v>389</v>
      </c>
      <c r="D625" s="91">
        <v>2020</v>
      </c>
      <c r="E625" s="91" t="s">
        <v>28</v>
      </c>
      <c r="F625" s="92">
        <v>360</v>
      </c>
      <c r="G625" s="93">
        <v>80</v>
      </c>
      <c r="H625" s="94">
        <v>296.87009999999998</v>
      </c>
      <c r="I625" s="63"/>
      <c r="M625" s="57"/>
      <c r="N625" s="57"/>
      <c r="O625" s="57"/>
      <c r="P625" s="57"/>
      <c r="Q625" s="57"/>
      <c r="R625" s="57"/>
      <c r="S625" s="57"/>
      <c r="T625" s="57"/>
      <c r="U625" s="57"/>
      <c r="V625" s="57"/>
    </row>
    <row r="626" spans="1:22" s="58" customFormat="1" ht="47.25" customHeight="1" x14ac:dyDescent="0.25">
      <c r="A626" s="56"/>
      <c r="B626" s="78"/>
      <c r="C626" s="84" t="s">
        <v>390</v>
      </c>
      <c r="D626" s="91">
        <v>2020</v>
      </c>
      <c r="E626" s="91" t="s">
        <v>28</v>
      </c>
      <c r="F626" s="92">
        <v>175</v>
      </c>
      <c r="G626" s="93">
        <v>35</v>
      </c>
      <c r="H626" s="94">
        <v>73.32996</v>
      </c>
      <c r="I626" s="63"/>
      <c r="M626" s="57"/>
      <c r="N626" s="57"/>
      <c r="O626" s="57"/>
      <c r="P626" s="57"/>
      <c r="Q626" s="57"/>
      <c r="R626" s="57"/>
      <c r="S626" s="57"/>
      <c r="T626" s="57"/>
      <c r="U626" s="57"/>
      <c r="V626" s="57"/>
    </row>
    <row r="627" spans="1:22" s="58" customFormat="1" ht="47.25" customHeight="1" x14ac:dyDescent="0.25">
      <c r="A627" s="56"/>
      <c r="B627" s="78"/>
      <c r="C627" s="84" t="s">
        <v>391</v>
      </c>
      <c r="D627" s="91">
        <v>2020</v>
      </c>
      <c r="E627" s="91" t="s">
        <v>28</v>
      </c>
      <c r="F627" s="92">
        <v>175</v>
      </c>
      <c r="G627" s="93">
        <v>80</v>
      </c>
      <c r="H627" s="94">
        <v>153.66622000000001</v>
      </c>
      <c r="I627" s="63"/>
      <c r="M627" s="57"/>
      <c r="N627" s="57"/>
      <c r="O627" s="57"/>
      <c r="P627" s="57"/>
      <c r="Q627" s="57"/>
      <c r="R627" s="57"/>
      <c r="S627" s="57"/>
      <c r="T627" s="57"/>
      <c r="U627" s="57"/>
      <c r="V627" s="57"/>
    </row>
    <row r="628" spans="1:22" ht="47.25" customHeight="1" x14ac:dyDescent="0.25">
      <c r="B628" s="33"/>
      <c r="C628" s="88" t="s">
        <v>203</v>
      </c>
      <c r="D628" s="30">
        <v>2021</v>
      </c>
      <c r="E628" s="91" t="s">
        <v>28</v>
      </c>
      <c r="F628" s="31">
        <f>0.1*1000</f>
        <v>100</v>
      </c>
      <c r="G628" s="46">
        <v>15</v>
      </c>
      <c r="H628" s="64">
        <v>838.56216999999992</v>
      </c>
      <c r="I628" s="60"/>
    </row>
    <row r="629" spans="1:22" ht="31.5" customHeight="1" x14ac:dyDescent="0.25">
      <c r="B629" s="33"/>
      <c r="C629" s="88" t="s">
        <v>240</v>
      </c>
      <c r="D629" s="30">
        <v>2021</v>
      </c>
      <c r="E629" s="91" t="s">
        <v>28</v>
      </c>
      <c r="F629" s="31">
        <f>0.21*1000</f>
        <v>210</v>
      </c>
      <c r="G629" s="46">
        <v>80</v>
      </c>
      <c r="H629" s="64">
        <v>89.397539999999992</v>
      </c>
      <c r="I629" s="60"/>
    </row>
    <row r="630" spans="1:22" ht="15.75" customHeight="1" x14ac:dyDescent="0.25">
      <c r="B630" s="73"/>
      <c r="C630" s="106" t="s">
        <v>222</v>
      </c>
      <c r="D630" s="30"/>
      <c r="E630" s="91"/>
      <c r="F630" s="107"/>
      <c r="G630" s="108"/>
      <c r="H630" s="109"/>
      <c r="I630" s="60"/>
    </row>
    <row r="631" spans="1:22" ht="15.75" customHeight="1" x14ac:dyDescent="0.25">
      <c r="B631" s="33"/>
      <c r="C631" s="88" t="s">
        <v>239</v>
      </c>
      <c r="D631" s="30"/>
      <c r="E631" s="91"/>
      <c r="F631" s="107"/>
      <c r="G631" s="108"/>
      <c r="H631" s="109"/>
      <c r="I631" s="60"/>
    </row>
    <row r="632" spans="1:22" ht="47.25" customHeight="1" x14ac:dyDescent="0.25">
      <c r="B632" s="33"/>
      <c r="C632" s="88" t="s">
        <v>241</v>
      </c>
      <c r="D632" s="30">
        <v>2021</v>
      </c>
      <c r="E632" s="91" t="s">
        <v>28</v>
      </c>
      <c r="F632" s="31">
        <v>438</v>
      </c>
      <c r="G632" s="46">
        <v>30</v>
      </c>
      <c r="H632" s="64">
        <v>3086.6591199999998</v>
      </c>
      <c r="I632" s="60"/>
    </row>
    <row r="633" spans="1:22" ht="15.75" customHeight="1" x14ac:dyDescent="0.25">
      <c r="B633" s="73"/>
      <c r="C633" s="106" t="s">
        <v>242</v>
      </c>
      <c r="D633" s="30"/>
      <c r="E633" s="91"/>
      <c r="F633" s="31"/>
      <c r="G633" s="46"/>
      <c r="H633" s="64"/>
      <c r="I633" s="60"/>
    </row>
    <row r="634" spans="1:22" ht="15.75" customHeight="1" x14ac:dyDescent="0.25">
      <c r="B634" s="73"/>
      <c r="C634" s="106" t="s">
        <v>239</v>
      </c>
      <c r="D634" s="30"/>
      <c r="E634" s="91"/>
      <c r="F634" s="31"/>
      <c r="G634" s="46"/>
      <c r="H634" s="64"/>
      <c r="I634" s="60"/>
    </row>
    <row r="635" spans="1:22" ht="31.5" customHeight="1" x14ac:dyDescent="0.25">
      <c r="B635" s="73"/>
      <c r="C635" s="88" t="s">
        <v>398</v>
      </c>
      <c r="D635" s="30">
        <v>2019</v>
      </c>
      <c r="E635" s="91" t="s">
        <v>28</v>
      </c>
      <c r="F635" s="31">
        <v>880</v>
      </c>
      <c r="G635" s="46">
        <v>400</v>
      </c>
      <c r="H635" s="64">
        <v>997.42656999999997</v>
      </c>
      <c r="I635" s="60"/>
    </row>
    <row r="636" spans="1:22" ht="15.75" customHeight="1" x14ac:dyDescent="0.25">
      <c r="B636" s="73"/>
      <c r="C636" s="88" t="s">
        <v>399</v>
      </c>
      <c r="D636" s="30">
        <v>2019</v>
      </c>
      <c r="E636" s="91" t="s">
        <v>28</v>
      </c>
      <c r="F636" s="31">
        <v>320</v>
      </c>
      <c r="G636" s="46">
        <v>120</v>
      </c>
      <c r="H636" s="64">
        <v>333.3768675</v>
      </c>
      <c r="I636" s="60"/>
    </row>
    <row r="637" spans="1:22" ht="15.75" customHeight="1" x14ac:dyDescent="0.25">
      <c r="B637" s="73"/>
      <c r="C637" s="88" t="s">
        <v>400</v>
      </c>
      <c r="D637" s="30">
        <v>2019</v>
      </c>
      <c r="E637" s="91" t="s">
        <v>28</v>
      </c>
      <c r="F637" s="31">
        <v>190</v>
      </c>
      <c r="G637" s="46">
        <v>80</v>
      </c>
      <c r="H637" s="64">
        <v>142.78501</v>
      </c>
      <c r="I637" s="60"/>
    </row>
    <row r="638" spans="1:22" ht="15.75" customHeight="1" x14ac:dyDescent="0.25">
      <c r="B638" s="73"/>
      <c r="C638" s="88" t="s">
        <v>401</v>
      </c>
      <c r="D638" s="30">
        <v>2019</v>
      </c>
      <c r="E638" s="91" t="s">
        <v>28</v>
      </c>
      <c r="F638" s="31">
        <v>429</v>
      </c>
      <c r="G638" s="46">
        <v>100</v>
      </c>
      <c r="H638" s="64">
        <v>427.08163999999999</v>
      </c>
      <c r="I638" s="60"/>
    </row>
    <row r="639" spans="1:22" ht="47.25" customHeight="1" x14ac:dyDescent="0.25">
      <c r="B639" s="73"/>
      <c r="C639" s="88" t="s">
        <v>392</v>
      </c>
      <c r="D639" s="30">
        <v>2020</v>
      </c>
      <c r="E639" s="91" t="s">
        <v>28</v>
      </c>
      <c r="F639" s="31">
        <v>84</v>
      </c>
      <c r="G639" s="46">
        <v>130</v>
      </c>
      <c r="H639" s="64">
        <v>60.237409999999997</v>
      </c>
      <c r="I639" s="60"/>
    </row>
    <row r="640" spans="1:22" ht="47.25" customHeight="1" x14ac:dyDescent="0.25">
      <c r="B640" s="73"/>
      <c r="C640" s="88" t="s">
        <v>393</v>
      </c>
      <c r="D640" s="30">
        <v>2020</v>
      </c>
      <c r="E640" s="91" t="s">
        <v>28</v>
      </c>
      <c r="F640" s="31">
        <v>40</v>
      </c>
      <c r="G640" s="46">
        <v>150</v>
      </c>
      <c r="H640" s="64">
        <v>61.579190000000004</v>
      </c>
      <c r="I640" s="60"/>
    </row>
    <row r="641" spans="1:22" ht="47.25" customHeight="1" x14ac:dyDescent="0.25">
      <c r="B641" s="73"/>
      <c r="C641" s="88" t="s">
        <v>394</v>
      </c>
      <c r="D641" s="30">
        <v>2020</v>
      </c>
      <c r="E641" s="91" t="s">
        <v>28</v>
      </c>
      <c r="F641" s="31">
        <v>715</v>
      </c>
      <c r="G641" s="46">
        <v>150</v>
      </c>
      <c r="H641" s="64">
        <v>514.15503000000001</v>
      </c>
      <c r="I641" s="60"/>
    </row>
    <row r="642" spans="1:22" ht="47.25" customHeight="1" x14ac:dyDescent="0.25">
      <c r="B642" s="73"/>
      <c r="C642" s="88" t="s">
        <v>395</v>
      </c>
      <c r="D642" s="30">
        <v>2020</v>
      </c>
      <c r="E642" s="91" t="s">
        <v>28</v>
      </c>
      <c r="F642" s="31">
        <v>500</v>
      </c>
      <c r="G642" s="46">
        <v>140</v>
      </c>
      <c r="H642" s="64">
        <v>601.86193000000003</v>
      </c>
      <c r="I642" s="60"/>
    </row>
    <row r="643" spans="1:22" ht="47.25" customHeight="1" x14ac:dyDescent="0.25">
      <c r="B643" s="73"/>
      <c r="C643" s="88" t="s">
        <v>396</v>
      </c>
      <c r="D643" s="30">
        <v>2020</v>
      </c>
      <c r="E643" s="91" t="s">
        <v>28</v>
      </c>
      <c r="F643" s="31">
        <v>461</v>
      </c>
      <c r="G643" s="46">
        <v>140</v>
      </c>
      <c r="H643" s="64">
        <v>444.33918999999997</v>
      </c>
      <c r="I643" s="60"/>
    </row>
    <row r="644" spans="1:22" ht="126" customHeight="1" x14ac:dyDescent="0.25">
      <c r="B644" s="73"/>
      <c r="C644" s="88" t="s">
        <v>397</v>
      </c>
      <c r="D644" s="30">
        <v>2020</v>
      </c>
      <c r="E644" s="91" t="s">
        <v>28</v>
      </c>
      <c r="F644" s="31">
        <v>110</v>
      </c>
      <c r="G644" s="46">
        <v>350</v>
      </c>
      <c r="H644" s="64">
        <v>386.50738775918302</v>
      </c>
      <c r="I644" s="60"/>
    </row>
    <row r="645" spans="1:22" ht="47.25" customHeight="1" x14ac:dyDescent="0.25">
      <c r="B645" s="73"/>
      <c r="C645" s="88" t="s">
        <v>384</v>
      </c>
      <c r="D645" s="30">
        <v>2020</v>
      </c>
      <c r="E645" s="91" t="s">
        <v>198</v>
      </c>
      <c r="F645" s="31">
        <v>235</v>
      </c>
      <c r="G645" s="46">
        <v>2094.5</v>
      </c>
      <c r="H645" s="64">
        <v>836.73454499900004</v>
      </c>
      <c r="I645" s="60"/>
    </row>
    <row r="646" spans="1:22" ht="47.25" customHeight="1" x14ac:dyDescent="0.25">
      <c r="B646" s="33"/>
      <c r="C646" s="88" t="s">
        <v>243</v>
      </c>
      <c r="D646" s="30">
        <v>2021</v>
      </c>
      <c r="E646" s="91" t="s">
        <v>28</v>
      </c>
      <c r="F646" s="31">
        <v>285</v>
      </c>
      <c r="G646" s="46">
        <v>150</v>
      </c>
      <c r="H646" s="64">
        <v>241.24410999999998</v>
      </c>
      <c r="I646" s="60"/>
    </row>
    <row r="647" spans="1:22" ht="15.75" customHeight="1" x14ac:dyDescent="0.25">
      <c r="B647" s="33"/>
      <c r="C647" s="106" t="s">
        <v>250</v>
      </c>
      <c r="D647" s="30"/>
      <c r="E647" s="91"/>
      <c r="F647" s="31"/>
      <c r="G647" s="46"/>
      <c r="H647" s="64"/>
      <c r="I647" s="60"/>
    </row>
    <row r="648" spans="1:22" ht="15.75" customHeight="1" x14ac:dyDescent="0.25">
      <c r="B648" s="33"/>
      <c r="C648" s="106" t="s">
        <v>239</v>
      </c>
      <c r="D648" s="30"/>
      <c r="E648" s="91"/>
      <c r="F648" s="31"/>
      <c r="G648" s="46"/>
      <c r="H648" s="64"/>
      <c r="I648" s="60"/>
    </row>
    <row r="649" spans="1:22" ht="15.75" customHeight="1" x14ac:dyDescent="0.25">
      <c r="B649" s="33"/>
      <c r="C649" s="88" t="s">
        <v>402</v>
      </c>
      <c r="D649" s="30">
        <v>2019</v>
      </c>
      <c r="E649" s="91" t="s">
        <v>28</v>
      </c>
      <c r="F649" s="31">
        <v>450</v>
      </c>
      <c r="G649" s="46">
        <v>190</v>
      </c>
      <c r="H649" s="64">
        <v>576.87401999999997</v>
      </c>
      <c r="I649" s="60"/>
    </row>
    <row r="650" spans="1:22" ht="15.75" customHeight="1" x14ac:dyDescent="0.25">
      <c r="B650" s="33"/>
      <c r="C650" s="88" t="s">
        <v>403</v>
      </c>
      <c r="D650" s="30">
        <v>2019</v>
      </c>
      <c r="E650" s="91" t="s">
        <v>28</v>
      </c>
      <c r="F650" s="31">
        <v>520</v>
      </c>
      <c r="G650" s="46">
        <v>160</v>
      </c>
      <c r="H650" s="64">
        <v>669.74635999999998</v>
      </c>
      <c r="I650" s="60"/>
    </row>
    <row r="651" spans="1:22" ht="15.75" customHeight="1" x14ac:dyDescent="0.25">
      <c r="B651" s="33"/>
      <c r="C651" s="88" t="s">
        <v>404</v>
      </c>
      <c r="D651" s="30">
        <v>2019</v>
      </c>
      <c r="E651" s="91" t="s">
        <v>28</v>
      </c>
      <c r="F651" s="31">
        <v>490</v>
      </c>
      <c r="G651" s="46">
        <v>60</v>
      </c>
      <c r="H651" s="64">
        <v>586.39506999999992</v>
      </c>
      <c r="I651" s="60"/>
    </row>
    <row r="652" spans="1:22" ht="15.75" customHeight="1" x14ac:dyDescent="0.25">
      <c r="B652" s="33"/>
      <c r="C652" s="88" t="s">
        <v>405</v>
      </c>
      <c r="D652" s="30">
        <v>2019</v>
      </c>
      <c r="E652" s="91" t="s">
        <v>28</v>
      </c>
      <c r="F652" s="31">
        <v>417</v>
      </c>
      <c r="G652" s="46">
        <v>150</v>
      </c>
      <c r="H652" s="64">
        <v>591.68229000000008</v>
      </c>
      <c r="I652" s="60"/>
    </row>
    <row r="653" spans="1:22" ht="15.75" customHeight="1" x14ac:dyDescent="0.25">
      <c r="B653" s="33"/>
      <c r="C653" s="88" t="s">
        <v>399</v>
      </c>
      <c r="D653" s="30">
        <v>2019</v>
      </c>
      <c r="E653" s="91" t="s">
        <v>28</v>
      </c>
      <c r="F653" s="31">
        <v>150</v>
      </c>
      <c r="G653" s="46">
        <v>120</v>
      </c>
      <c r="H653" s="64">
        <v>111.12562249999999</v>
      </c>
      <c r="I653" s="60"/>
    </row>
    <row r="654" spans="1:22" s="58" customFormat="1" ht="15.75" customHeight="1" x14ac:dyDescent="0.25">
      <c r="A654" s="56"/>
      <c r="B654" s="78"/>
      <c r="C654" s="90" t="s">
        <v>244</v>
      </c>
      <c r="D654" s="91"/>
      <c r="E654" s="91"/>
      <c r="F654" s="102"/>
      <c r="G654" s="103"/>
      <c r="H654" s="104"/>
      <c r="I654" s="63"/>
      <c r="M654" s="57"/>
      <c r="N654" s="57"/>
      <c r="O654" s="57"/>
      <c r="P654" s="57"/>
      <c r="Q654" s="57"/>
      <c r="R654" s="57"/>
      <c r="S654" s="57"/>
      <c r="T654" s="57"/>
      <c r="U654" s="57"/>
      <c r="V654" s="57"/>
    </row>
    <row r="655" spans="1:22" s="58" customFormat="1" ht="15.75" customHeight="1" x14ac:dyDescent="0.25">
      <c r="A655" s="56"/>
      <c r="B655" s="78"/>
      <c r="C655" s="90" t="s">
        <v>160</v>
      </c>
      <c r="D655" s="91"/>
      <c r="E655" s="91"/>
      <c r="F655" s="102"/>
      <c r="G655" s="103"/>
      <c r="H655" s="104"/>
      <c r="I655" s="60"/>
      <c r="M655" s="57"/>
      <c r="N655" s="57"/>
      <c r="O655" s="57"/>
      <c r="P655" s="57"/>
      <c r="Q655" s="57"/>
      <c r="R655" s="57"/>
      <c r="S655" s="57"/>
      <c r="T655" s="57"/>
      <c r="U655" s="57"/>
      <c r="V655" s="57"/>
    </row>
    <row r="656" spans="1:22" s="58" customFormat="1" ht="15.75" customHeight="1" x14ac:dyDescent="0.25">
      <c r="A656" s="56"/>
      <c r="B656" s="78"/>
      <c r="C656" s="90" t="s">
        <v>239</v>
      </c>
      <c r="D656" s="91"/>
      <c r="E656" s="91"/>
      <c r="F656" s="102"/>
      <c r="G656" s="103"/>
      <c r="H656" s="104"/>
      <c r="I656" s="60"/>
      <c r="M656" s="57"/>
      <c r="N656" s="57"/>
      <c r="O656" s="57"/>
      <c r="P656" s="57"/>
      <c r="Q656" s="57"/>
      <c r="R656" s="57"/>
      <c r="S656" s="57"/>
      <c r="T656" s="57"/>
      <c r="U656" s="57"/>
      <c r="V656" s="57"/>
    </row>
    <row r="657" spans="1:22" s="58" customFormat="1" ht="47.25" customHeight="1" x14ac:dyDescent="0.25">
      <c r="A657" s="56"/>
      <c r="B657" s="78"/>
      <c r="C657" s="84" t="s">
        <v>406</v>
      </c>
      <c r="D657" s="91">
        <v>2020</v>
      </c>
      <c r="E657" s="91" t="s">
        <v>28</v>
      </c>
      <c r="F657" s="92">
        <v>150</v>
      </c>
      <c r="G657" s="93">
        <v>150</v>
      </c>
      <c r="H657" s="94">
        <v>77.838610000000003</v>
      </c>
      <c r="I657" s="60"/>
      <c r="M657" s="57"/>
      <c r="N657" s="57"/>
      <c r="O657" s="57"/>
      <c r="P657" s="57"/>
      <c r="Q657" s="57"/>
      <c r="R657" s="57"/>
      <c r="S657" s="57"/>
      <c r="T657" s="57"/>
      <c r="U657" s="57"/>
      <c r="V657" s="57"/>
    </row>
    <row r="658" spans="1:22" s="58" customFormat="1" ht="78.75" customHeight="1" x14ac:dyDescent="0.25">
      <c r="A658" s="56"/>
      <c r="B658" s="33"/>
      <c r="C658" s="84" t="s">
        <v>247</v>
      </c>
      <c r="D658" s="91">
        <v>2021</v>
      </c>
      <c r="E658" s="91" t="s">
        <v>198</v>
      </c>
      <c r="F658" s="92">
        <v>228</v>
      </c>
      <c r="G658" s="93">
        <v>320</v>
      </c>
      <c r="H658" s="94">
        <v>582.66508999999996</v>
      </c>
      <c r="I658" s="60"/>
      <c r="M658" s="57"/>
      <c r="N658" s="57"/>
      <c r="O658" s="57"/>
      <c r="P658" s="57"/>
      <c r="Q658" s="57"/>
      <c r="R658" s="57"/>
      <c r="S658" s="57"/>
      <c r="T658" s="57"/>
      <c r="U658" s="57"/>
      <c r="V658" s="57"/>
    </row>
    <row r="659" spans="1:22" ht="15.75" customHeight="1" x14ac:dyDescent="0.25">
      <c r="B659" s="78"/>
      <c r="C659" s="90" t="s">
        <v>222</v>
      </c>
      <c r="D659" s="91"/>
      <c r="E659" s="91"/>
      <c r="F659" s="102"/>
      <c r="G659" s="103"/>
      <c r="H659" s="104"/>
      <c r="I659" s="60"/>
    </row>
    <row r="660" spans="1:22" ht="15.75" customHeight="1" x14ac:dyDescent="0.25">
      <c r="B660" s="78"/>
      <c r="C660" s="90" t="s">
        <v>239</v>
      </c>
      <c r="D660" s="91"/>
      <c r="E660" s="91"/>
      <c r="F660" s="102"/>
      <c r="G660" s="103"/>
      <c r="H660" s="104"/>
      <c r="I660" s="60"/>
    </row>
    <row r="661" spans="1:22" ht="47.25" customHeight="1" x14ac:dyDescent="0.25">
      <c r="B661" s="78"/>
      <c r="C661" s="84" t="s">
        <v>819</v>
      </c>
      <c r="D661" s="91">
        <v>2020</v>
      </c>
      <c r="E661" s="91" t="s">
        <v>198</v>
      </c>
      <c r="F661" s="92">
        <v>220</v>
      </c>
      <c r="G661" s="93">
        <v>2364</v>
      </c>
      <c r="H661" s="94">
        <v>3594.5756999999999</v>
      </c>
      <c r="I661" s="60">
        <f>H661/F661*1000</f>
        <v>16338.980454545454</v>
      </c>
    </row>
    <row r="662" spans="1:22" ht="47.25" customHeight="1" x14ac:dyDescent="0.25">
      <c r="B662" s="33"/>
      <c r="C662" s="88" t="s">
        <v>196</v>
      </c>
      <c r="D662" s="110" t="s">
        <v>246</v>
      </c>
      <c r="E662" s="91" t="s">
        <v>28</v>
      </c>
      <c r="F662" s="31">
        <v>631</v>
      </c>
      <c r="G662" s="46">
        <v>30</v>
      </c>
      <c r="H662" s="64">
        <v>2112.0685199999998</v>
      </c>
      <c r="I662" s="60">
        <f t="shared" ref="I662:I668" si="10">H662/F662*1000</f>
        <v>3347.176735340729</v>
      </c>
    </row>
    <row r="663" spans="1:22" ht="78.75" customHeight="1" x14ac:dyDescent="0.25">
      <c r="B663" s="33"/>
      <c r="C663" s="88" t="s">
        <v>245</v>
      </c>
      <c r="D663" s="110" t="str">
        <f>D662</f>
        <v>какие года?</v>
      </c>
      <c r="E663" s="91" t="s">
        <v>198</v>
      </c>
      <c r="F663" s="31">
        <v>1249</v>
      </c>
      <c r="G663" s="46">
        <v>836.6</v>
      </c>
      <c r="H663" s="64">
        <v>3718.9036900000001</v>
      </c>
      <c r="I663" s="60">
        <f t="shared" si="10"/>
        <v>2977.5049559647719</v>
      </c>
    </row>
    <row r="664" spans="1:22" ht="47.25" customHeight="1" x14ac:dyDescent="0.25">
      <c r="B664" s="33"/>
      <c r="C664" s="88" t="s">
        <v>248</v>
      </c>
      <c r="D664" s="30">
        <v>2021</v>
      </c>
      <c r="E664" s="91" t="s">
        <v>28</v>
      </c>
      <c r="F664" s="31">
        <f>2.55*1000</f>
        <v>2550</v>
      </c>
      <c r="G664" s="46">
        <v>150</v>
      </c>
      <c r="H664" s="64">
        <v>9236.7583874159081</v>
      </c>
      <c r="I664" s="60">
        <f t="shared" si="10"/>
        <v>3622.2581911434936</v>
      </c>
    </row>
    <row r="665" spans="1:22" ht="63" customHeight="1" x14ac:dyDescent="0.25">
      <c r="B665" s="33"/>
      <c r="C665" s="88" t="s">
        <v>231</v>
      </c>
      <c r="D665" s="30">
        <v>2021</v>
      </c>
      <c r="E665" s="91" t="s">
        <v>28</v>
      </c>
      <c r="F665" s="31">
        <v>1108</v>
      </c>
      <c r="G665" s="46">
        <v>128</v>
      </c>
      <c r="H665" s="64">
        <v>2900.5289299999999</v>
      </c>
      <c r="I665" s="60">
        <f t="shared" si="10"/>
        <v>2617.8058935018053</v>
      </c>
    </row>
    <row r="666" spans="1:22" ht="47.25" customHeight="1" x14ac:dyDescent="0.25">
      <c r="B666" s="33"/>
      <c r="C666" s="88" t="s">
        <v>232</v>
      </c>
      <c r="D666" s="30">
        <v>2021</v>
      </c>
      <c r="E666" s="91" t="s">
        <v>28</v>
      </c>
      <c r="F666" s="31">
        <f>0.4*1000</f>
        <v>400</v>
      </c>
      <c r="G666" s="46">
        <v>15</v>
      </c>
      <c r="H666" s="64">
        <v>1863.7711402536227</v>
      </c>
      <c r="I666" s="60">
        <f t="shared" si="10"/>
        <v>4659.4278506340561</v>
      </c>
    </row>
    <row r="667" spans="1:22" ht="31.5" customHeight="1" x14ac:dyDescent="0.25">
      <c r="B667" s="33"/>
      <c r="C667" s="88" t="s">
        <v>233</v>
      </c>
      <c r="D667" s="30">
        <v>2021</v>
      </c>
      <c r="E667" s="91" t="s">
        <v>28</v>
      </c>
      <c r="F667" s="31">
        <f>0.58*1000</f>
        <v>580</v>
      </c>
      <c r="G667" s="46">
        <v>60</v>
      </c>
      <c r="H667" s="64">
        <v>3615.3607599999996</v>
      </c>
      <c r="I667" s="60">
        <f t="shared" si="10"/>
        <v>6233.3806206896543</v>
      </c>
    </row>
    <row r="668" spans="1:22" ht="47.25" customHeight="1" x14ac:dyDescent="0.25">
      <c r="B668" s="33"/>
      <c r="C668" s="88" t="s">
        <v>220</v>
      </c>
      <c r="D668" s="30">
        <v>2021</v>
      </c>
      <c r="E668" s="91" t="s">
        <v>198</v>
      </c>
      <c r="F668" s="31">
        <f>0.28*1000</f>
        <v>280</v>
      </c>
      <c r="G668" s="46">
        <v>135</v>
      </c>
      <c r="H668" s="64">
        <v>197.45842999999999</v>
      </c>
      <c r="I668" s="60">
        <f t="shared" si="10"/>
        <v>705.20867857142855</v>
      </c>
    </row>
    <row r="669" spans="1:22" ht="15.75" customHeight="1" x14ac:dyDescent="0.25">
      <c r="B669" s="33"/>
      <c r="C669" s="106" t="s">
        <v>222</v>
      </c>
      <c r="D669" s="30"/>
      <c r="E669" s="91"/>
      <c r="F669" s="31"/>
      <c r="G669" s="46"/>
      <c r="H669" s="64"/>
      <c r="I669" s="60"/>
    </row>
    <row r="670" spans="1:22" ht="15.75" customHeight="1" x14ac:dyDescent="0.25">
      <c r="B670" s="33"/>
      <c r="C670" s="106" t="s">
        <v>407</v>
      </c>
      <c r="D670" s="30"/>
      <c r="E670" s="91"/>
      <c r="F670" s="31"/>
      <c r="G670" s="46"/>
      <c r="H670" s="64"/>
      <c r="I670" s="60"/>
    </row>
    <row r="671" spans="1:22" ht="15.75" customHeight="1" x14ac:dyDescent="0.25">
      <c r="B671" s="33"/>
      <c r="C671" s="88" t="s">
        <v>408</v>
      </c>
      <c r="D671" s="30">
        <v>2019</v>
      </c>
      <c r="E671" s="91" t="s">
        <v>198</v>
      </c>
      <c r="F671" s="31">
        <v>180</v>
      </c>
      <c r="G671" s="46">
        <v>230</v>
      </c>
      <c r="H671" s="64">
        <v>143.86675</v>
      </c>
      <c r="I671" s="60">
        <f t="shared" ref="I671:I683" si="11">H671/F671*1000</f>
        <v>799.25972222222219</v>
      </c>
    </row>
    <row r="672" spans="1:22" ht="31.5" customHeight="1" x14ac:dyDescent="0.25">
      <c r="B672" s="33"/>
      <c r="C672" s="88" t="s">
        <v>409</v>
      </c>
      <c r="D672" s="30">
        <v>2019</v>
      </c>
      <c r="E672" s="91" t="s">
        <v>198</v>
      </c>
      <c r="F672" s="31">
        <v>143</v>
      </c>
      <c r="G672" s="46">
        <v>230</v>
      </c>
      <c r="H672" s="64">
        <v>141.34061</v>
      </c>
      <c r="I672" s="60">
        <f t="shared" si="11"/>
        <v>988.39587412587412</v>
      </c>
    </row>
    <row r="673" spans="2:9" ht="15.75" customHeight="1" x14ac:dyDescent="0.25">
      <c r="B673" s="33"/>
      <c r="C673" s="88" t="s">
        <v>410</v>
      </c>
      <c r="D673" s="30">
        <v>2019</v>
      </c>
      <c r="E673" s="91" t="s">
        <v>198</v>
      </c>
      <c r="F673" s="31">
        <v>120</v>
      </c>
      <c r="G673" s="46">
        <v>145</v>
      </c>
      <c r="H673" s="64">
        <v>90.794955017359399</v>
      </c>
      <c r="I673" s="60">
        <f t="shared" si="11"/>
        <v>756.62462514466165</v>
      </c>
    </row>
    <row r="674" spans="2:9" ht="47.25" customHeight="1" x14ac:dyDescent="0.25">
      <c r="B674" s="33"/>
      <c r="C674" s="88" t="s">
        <v>411</v>
      </c>
      <c r="D674" s="30">
        <v>2019</v>
      </c>
      <c r="E674" s="91" t="s">
        <v>28</v>
      </c>
      <c r="F674" s="31">
        <v>120</v>
      </c>
      <c r="G674" s="46">
        <v>200</v>
      </c>
      <c r="H674" s="64">
        <v>97.660734381026771</v>
      </c>
      <c r="I674" s="60">
        <f t="shared" si="11"/>
        <v>813.83945317522307</v>
      </c>
    </row>
    <row r="675" spans="2:9" ht="31.5" customHeight="1" x14ac:dyDescent="0.25">
      <c r="B675" s="33"/>
      <c r="C675" s="88" t="s">
        <v>398</v>
      </c>
      <c r="D675" s="30">
        <v>2019</v>
      </c>
      <c r="E675" s="91" t="s">
        <v>28</v>
      </c>
      <c r="F675" s="31">
        <v>2750</v>
      </c>
      <c r="G675" s="46">
        <v>400</v>
      </c>
      <c r="H675" s="64">
        <v>5811.6365399999995</v>
      </c>
      <c r="I675" s="60">
        <f t="shared" si="11"/>
        <v>2113.3223781818178</v>
      </c>
    </row>
    <row r="676" spans="2:9" ht="15.75" customHeight="1" x14ac:dyDescent="0.25">
      <c r="B676" s="33"/>
      <c r="C676" s="88" t="s">
        <v>412</v>
      </c>
      <c r="D676" s="30">
        <v>2019</v>
      </c>
      <c r="E676" s="91" t="s">
        <v>198</v>
      </c>
      <c r="F676" s="31">
        <v>360</v>
      </c>
      <c r="G676" s="46">
        <v>140</v>
      </c>
      <c r="H676" s="64">
        <v>271.72589332982312</v>
      </c>
      <c r="I676" s="60">
        <f t="shared" si="11"/>
        <v>754.79414813839753</v>
      </c>
    </row>
    <row r="677" spans="2:9" ht="47.25" customHeight="1" x14ac:dyDescent="0.25">
      <c r="B677" s="33"/>
      <c r="C677" s="88" t="s">
        <v>413</v>
      </c>
      <c r="D677" s="30">
        <v>2020</v>
      </c>
      <c r="E677" s="91" t="s">
        <v>28</v>
      </c>
      <c r="F677" s="31">
        <v>240</v>
      </c>
      <c r="G677" s="46">
        <v>15</v>
      </c>
      <c r="H677" s="64">
        <v>166.50695000000002</v>
      </c>
      <c r="I677" s="60">
        <f t="shared" si="11"/>
        <v>693.77895833333332</v>
      </c>
    </row>
    <row r="678" spans="2:9" ht="47.25" customHeight="1" x14ac:dyDescent="0.25">
      <c r="B678" s="33"/>
      <c r="C678" s="88" t="s">
        <v>381</v>
      </c>
      <c r="D678" s="30">
        <v>2020</v>
      </c>
      <c r="E678" s="91" t="s">
        <v>198</v>
      </c>
      <c r="F678" s="31">
        <v>209</v>
      </c>
      <c r="G678" s="46">
        <v>130</v>
      </c>
      <c r="H678" s="64">
        <v>842.30127000000005</v>
      </c>
      <c r="I678" s="60">
        <f t="shared" si="11"/>
        <v>4030.1496172248808</v>
      </c>
    </row>
    <row r="679" spans="2:9" ht="47.25" customHeight="1" x14ac:dyDescent="0.25">
      <c r="B679" s="33"/>
      <c r="C679" s="88" t="s">
        <v>414</v>
      </c>
      <c r="D679" s="30">
        <v>2020</v>
      </c>
      <c r="E679" s="91" t="s">
        <v>28</v>
      </c>
      <c r="F679" s="31">
        <v>500</v>
      </c>
      <c r="G679" s="46">
        <v>150</v>
      </c>
      <c r="H679" s="64">
        <v>326.5899</v>
      </c>
      <c r="I679" s="60">
        <f t="shared" si="11"/>
        <v>653.1798</v>
      </c>
    </row>
    <row r="680" spans="2:9" ht="47.25" customHeight="1" x14ac:dyDescent="0.25">
      <c r="B680" s="33"/>
      <c r="C680" s="88" t="s">
        <v>415</v>
      </c>
      <c r="D680" s="30">
        <v>2020</v>
      </c>
      <c r="E680" s="91" t="s">
        <v>28</v>
      </c>
      <c r="F680" s="31">
        <v>1160</v>
      </c>
      <c r="G680" s="46">
        <v>132</v>
      </c>
      <c r="H680" s="64">
        <v>2150.1532200000001</v>
      </c>
      <c r="I680" s="60">
        <f t="shared" si="11"/>
        <v>1853.5803620689658</v>
      </c>
    </row>
    <row r="681" spans="2:9" ht="110.25" customHeight="1" x14ac:dyDescent="0.25">
      <c r="B681" s="33"/>
      <c r="C681" s="88" t="s">
        <v>416</v>
      </c>
      <c r="D681" s="30">
        <v>2020</v>
      </c>
      <c r="E681" s="91" t="s">
        <v>198</v>
      </c>
      <c r="F681" s="31">
        <v>325</v>
      </c>
      <c r="G681" s="46">
        <v>554</v>
      </c>
      <c r="H681" s="64">
        <v>285.43898999999999</v>
      </c>
      <c r="I681" s="60">
        <f t="shared" si="11"/>
        <v>878.27381538461532</v>
      </c>
    </row>
    <row r="682" spans="2:9" ht="94.5" customHeight="1" x14ac:dyDescent="0.25">
      <c r="B682" s="33"/>
      <c r="C682" s="88" t="s">
        <v>417</v>
      </c>
      <c r="D682" s="30">
        <v>2020</v>
      </c>
      <c r="E682" s="91" t="s">
        <v>198</v>
      </c>
      <c r="F682" s="31">
        <v>231</v>
      </c>
      <c r="G682" s="46">
        <v>360</v>
      </c>
      <c r="H682" s="64">
        <v>834.78448000000003</v>
      </c>
      <c r="I682" s="60">
        <f t="shared" si="11"/>
        <v>3613.785627705628</v>
      </c>
    </row>
    <row r="683" spans="2:9" ht="47.25" customHeight="1" x14ac:dyDescent="0.25">
      <c r="B683" s="33"/>
      <c r="C683" s="88" t="s">
        <v>418</v>
      </c>
      <c r="D683" s="30">
        <v>2020</v>
      </c>
      <c r="E683" s="91" t="s">
        <v>198</v>
      </c>
      <c r="F683" s="31">
        <v>550</v>
      </c>
      <c r="G683" s="46">
        <v>560</v>
      </c>
      <c r="H683" s="64">
        <v>133.39132000000001</v>
      </c>
      <c r="I683" s="60">
        <f t="shared" si="11"/>
        <v>242.52967272727275</v>
      </c>
    </row>
    <row r="684" spans="2:9" ht="15.75" customHeight="1" x14ac:dyDescent="0.25">
      <c r="B684" s="73"/>
      <c r="C684" s="106" t="s">
        <v>242</v>
      </c>
      <c r="D684" s="30"/>
      <c r="E684" s="91"/>
      <c r="F684" s="107"/>
      <c r="G684" s="108"/>
      <c r="H684" s="109"/>
      <c r="I684" s="60"/>
    </row>
    <row r="685" spans="2:9" ht="15.75" customHeight="1" x14ac:dyDescent="0.25">
      <c r="B685" s="73"/>
      <c r="C685" s="106" t="s">
        <v>239</v>
      </c>
      <c r="D685" s="30"/>
      <c r="E685" s="91"/>
      <c r="F685" s="107"/>
      <c r="G685" s="108"/>
      <c r="H685" s="109"/>
      <c r="I685" s="60"/>
    </row>
    <row r="686" spans="2:9" ht="70.5" customHeight="1" x14ac:dyDescent="0.25">
      <c r="B686" s="33"/>
      <c r="C686" s="88" t="s">
        <v>249</v>
      </c>
      <c r="D686" s="30">
        <v>2021</v>
      </c>
      <c r="E686" s="91" t="s">
        <v>198</v>
      </c>
      <c r="F686" s="31">
        <v>2239</v>
      </c>
      <c r="G686" s="46">
        <v>560</v>
      </c>
      <c r="H686" s="64">
        <v>16914.139560000003</v>
      </c>
      <c r="I686" s="60">
        <f t="shared" ref="I686" si="12">H686/F686*1000</f>
        <v>7554.3276284055401</v>
      </c>
    </row>
    <row r="687" spans="2:9" ht="15.75" customHeight="1" x14ac:dyDescent="0.25">
      <c r="B687" s="33"/>
      <c r="C687" s="106" t="s">
        <v>242</v>
      </c>
      <c r="D687" s="30"/>
      <c r="E687" s="91"/>
      <c r="F687" s="31"/>
      <c r="G687" s="46"/>
      <c r="H687" s="64"/>
      <c r="I687" s="60"/>
    </row>
    <row r="688" spans="2:9" ht="15.75" customHeight="1" x14ac:dyDescent="0.25">
      <c r="B688" s="33"/>
      <c r="C688" s="106" t="s">
        <v>407</v>
      </c>
      <c r="D688" s="30"/>
      <c r="E688" s="91"/>
      <c r="F688" s="31"/>
      <c r="G688" s="46"/>
      <c r="H688" s="64"/>
      <c r="I688" s="60"/>
    </row>
    <row r="689" spans="1:9" ht="15.75" customHeight="1" x14ac:dyDescent="0.25">
      <c r="B689" s="33"/>
      <c r="C689" s="88" t="s">
        <v>317</v>
      </c>
      <c r="D689" s="30">
        <v>2019</v>
      </c>
      <c r="E689" s="91" t="s">
        <v>198</v>
      </c>
      <c r="F689" s="31">
        <v>105</v>
      </c>
      <c r="G689" s="46">
        <v>95</v>
      </c>
      <c r="H689" s="64">
        <v>99.740141920108044</v>
      </c>
      <c r="I689" s="60">
        <f>H689/F689*1000</f>
        <v>949.90611352483859</v>
      </c>
    </row>
    <row r="690" spans="1:9" ht="31.5" customHeight="1" x14ac:dyDescent="0.25">
      <c r="B690" s="33"/>
      <c r="C690" s="88" t="s">
        <v>319</v>
      </c>
      <c r="D690" s="30">
        <v>2019</v>
      </c>
      <c r="E690" s="91" t="s">
        <v>198</v>
      </c>
      <c r="F690" s="31">
        <v>4180</v>
      </c>
      <c r="G690" s="46">
        <v>600</v>
      </c>
      <c r="H690" s="64">
        <v>6676.5429400000003</v>
      </c>
      <c r="I690" s="60">
        <f t="shared" ref="I690:I696" si="13">H690/F690*1000</f>
        <v>1597.2590765550242</v>
      </c>
    </row>
    <row r="691" spans="1:9" ht="15.75" customHeight="1" x14ac:dyDescent="0.25">
      <c r="B691" s="33"/>
      <c r="C691" s="88" t="s">
        <v>419</v>
      </c>
      <c r="D691" s="30">
        <v>2019</v>
      </c>
      <c r="E691" s="91" t="s">
        <v>198</v>
      </c>
      <c r="F691" s="31">
        <v>545</v>
      </c>
      <c r="G691" s="46">
        <v>1200</v>
      </c>
      <c r="H691" s="64">
        <v>516.80665999999997</v>
      </c>
      <c r="I691" s="60">
        <f t="shared" si="13"/>
        <v>948.26910091743116</v>
      </c>
    </row>
    <row r="692" spans="1:9" ht="47.25" customHeight="1" x14ac:dyDescent="0.25">
      <c r="B692" s="33"/>
      <c r="C692" s="88" t="s">
        <v>420</v>
      </c>
      <c r="D692" s="30">
        <v>2020</v>
      </c>
      <c r="E692" s="91" t="s">
        <v>198</v>
      </c>
      <c r="F692" s="31">
        <v>550</v>
      </c>
      <c r="G692" s="46">
        <v>150</v>
      </c>
      <c r="H692" s="64">
        <v>671.59725000000003</v>
      </c>
      <c r="I692" s="60">
        <f t="shared" si="13"/>
        <v>1221.0859090909091</v>
      </c>
    </row>
    <row r="693" spans="1:9" ht="126" customHeight="1" x14ac:dyDescent="0.25">
      <c r="B693" s="33"/>
      <c r="C693" s="88" t="s">
        <v>397</v>
      </c>
      <c r="D693" s="30">
        <v>2020</v>
      </c>
      <c r="E693" s="91" t="s">
        <v>28</v>
      </c>
      <c r="F693" s="31">
        <v>830</v>
      </c>
      <c r="G693" s="46">
        <v>350</v>
      </c>
      <c r="H693" s="64">
        <v>3219.7591750233501</v>
      </c>
      <c r="I693" s="60">
        <f t="shared" si="13"/>
        <v>3879.2279217148798</v>
      </c>
    </row>
    <row r="694" spans="1:9" ht="47.25" customHeight="1" x14ac:dyDescent="0.25">
      <c r="B694" s="33"/>
      <c r="C694" s="88" t="s">
        <v>421</v>
      </c>
      <c r="D694" s="30">
        <v>2020</v>
      </c>
      <c r="E694" s="91" t="s">
        <v>198</v>
      </c>
      <c r="F694" s="31">
        <v>605</v>
      </c>
      <c r="G694" s="46">
        <v>590</v>
      </c>
      <c r="H694" s="64">
        <v>672.05965000000003</v>
      </c>
      <c r="I694" s="60">
        <f t="shared" si="13"/>
        <v>1110.8423966942148</v>
      </c>
    </row>
    <row r="695" spans="1:9" ht="47.25" customHeight="1" x14ac:dyDescent="0.25">
      <c r="B695" s="33"/>
      <c r="C695" s="88" t="s">
        <v>422</v>
      </c>
      <c r="D695" s="30">
        <v>2020</v>
      </c>
      <c r="E695" s="91" t="s">
        <v>198</v>
      </c>
      <c r="F695" s="31">
        <v>1320</v>
      </c>
      <c r="G695" s="46">
        <v>190</v>
      </c>
      <c r="H695" s="64">
        <v>1634.866</v>
      </c>
      <c r="I695" s="60">
        <f t="shared" si="13"/>
        <v>1238.5348484848485</v>
      </c>
    </row>
    <row r="696" spans="1:9" ht="47.25" customHeight="1" x14ac:dyDescent="0.25">
      <c r="B696" s="33"/>
      <c r="C696" s="88" t="s">
        <v>418</v>
      </c>
      <c r="D696" s="30">
        <v>2020</v>
      </c>
      <c r="E696" s="91" t="s">
        <v>198</v>
      </c>
      <c r="F696" s="31">
        <v>168</v>
      </c>
      <c r="G696" s="46">
        <v>560</v>
      </c>
      <c r="H696" s="64">
        <v>356.59590999999995</v>
      </c>
      <c r="I696" s="60">
        <f t="shared" si="13"/>
        <v>2122.5947023809517</v>
      </c>
    </row>
    <row r="697" spans="1:9" ht="47.25" customHeight="1" x14ac:dyDescent="0.25">
      <c r="B697" s="33"/>
      <c r="C697" s="88" t="s">
        <v>819</v>
      </c>
      <c r="D697" s="30">
        <v>2020</v>
      </c>
      <c r="E697" s="91" t="s">
        <v>198</v>
      </c>
      <c r="F697" s="31">
        <v>2160</v>
      </c>
      <c r="G697" s="46">
        <v>2364</v>
      </c>
      <c r="H697" s="64">
        <v>920.69817999999998</v>
      </c>
      <c r="I697" s="60">
        <f>H697/F697*1000</f>
        <v>426.24915740740738</v>
      </c>
    </row>
    <row r="698" spans="1:9" ht="63" customHeight="1" x14ac:dyDescent="0.25">
      <c r="B698" s="33"/>
      <c r="C698" s="88" t="s">
        <v>820</v>
      </c>
      <c r="D698" s="30">
        <v>2020</v>
      </c>
      <c r="E698" s="91" t="s">
        <v>198</v>
      </c>
      <c r="F698" s="31">
        <v>1281</v>
      </c>
      <c r="G698" s="46">
        <v>6000</v>
      </c>
      <c r="H698" s="64">
        <v>1084.96929</v>
      </c>
      <c r="I698" s="60">
        <f>H698/F698*1000</f>
        <v>846.97056206088996</v>
      </c>
    </row>
    <row r="699" spans="1:9" ht="15.75" customHeight="1" x14ac:dyDescent="0.25">
      <c r="B699" s="73"/>
      <c r="C699" s="106" t="s">
        <v>250</v>
      </c>
      <c r="D699" s="30"/>
      <c r="E699" s="91"/>
      <c r="F699" s="31"/>
      <c r="G699" s="46"/>
      <c r="H699" s="64"/>
      <c r="I699" s="60"/>
    </row>
    <row r="700" spans="1:9" ht="15.75" customHeight="1" x14ac:dyDescent="0.25">
      <c r="B700" s="73"/>
      <c r="C700" s="106" t="s">
        <v>239</v>
      </c>
      <c r="D700" s="30"/>
      <c r="E700" s="91"/>
      <c r="F700" s="31"/>
      <c r="G700" s="46"/>
      <c r="H700" s="64"/>
      <c r="I700" s="60"/>
    </row>
    <row r="701" spans="1:9" ht="125.25" customHeight="1" x14ac:dyDescent="0.25">
      <c r="B701" s="33"/>
      <c r="C701" s="88" t="s">
        <v>251</v>
      </c>
      <c r="D701" s="30">
        <v>2021</v>
      </c>
      <c r="E701" s="91" t="s">
        <v>198</v>
      </c>
      <c r="F701" s="31">
        <f>3.24*1000</f>
        <v>3240</v>
      </c>
      <c r="G701" s="64">
        <v>4836</v>
      </c>
      <c r="H701" s="64">
        <v>43804.665262212562</v>
      </c>
      <c r="I701" s="60"/>
    </row>
    <row r="702" spans="1:9" ht="15.75" customHeight="1" x14ac:dyDescent="0.25">
      <c r="B702" s="67"/>
      <c r="C702" s="111" t="s">
        <v>100</v>
      </c>
      <c r="D702" s="97"/>
      <c r="E702" s="97"/>
      <c r="F702" s="98"/>
      <c r="G702" s="99"/>
      <c r="H702" s="100"/>
      <c r="I702" s="60"/>
    </row>
    <row r="703" spans="1:9" s="61" customFormat="1" ht="51" customHeight="1" x14ac:dyDescent="0.25">
      <c r="A703" s="26"/>
      <c r="B703" s="73"/>
      <c r="C703" s="143" t="s">
        <v>119</v>
      </c>
      <c r="D703" s="143"/>
      <c r="E703" s="143"/>
      <c r="F703" s="143"/>
      <c r="G703" s="143"/>
      <c r="H703" s="143"/>
      <c r="I703" s="65"/>
    </row>
    <row r="704" spans="1:9" s="61" customFormat="1" ht="37.5" customHeight="1" x14ac:dyDescent="0.25">
      <c r="A704" s="26"/>
      <c r="B704" s="73"/>
      <c r="C704" s="143" t="s">
        <v>120</v>
      </c>
      <c r="D704" s="143"/>
      <c r="E704" s="143"/>
      <c r="F704" s="143"/>
      <c r="G704" s="143"/>
      <c r="H704" s="143"/>
      <c r="I704" s="65"/>
    </row>
    <row r="705" spans="1:9" s="61" customFormat="1" ht="31.5" customHeight="1" x14ac:dyDescent="0.25">
      <c r="A705" s="26"/>
      <c r="B705" s="73"/>
      <c r="C705" s="143" t="s">
        <v>121</v>
      </c>
      <c r="D705" s="143"/>
      <c r="E705" s="143"/>
      <c r="F705" s="143"/>
      <c r="G705" s="143"/>
      <c r="H705" s="143"/>
      <c r="I705" s="65"/>
    </row>
    <row r="706" spans="1:9" s="59" customFormat="1" ht="15.75" customHeight="1" x14ac:dyDescent="0.25">
      <c r="A706" s="56"/>
      <c r="B706" s="78"/>
      <c r="C706" s="112" t="s">
        <v>821</v>
      </c>
      <c r="D706" s="80"/>
      <c r="E706" s="80"/>
      <c r="F706" s="81"/>
      <c r="G706" s="82"/>
      <c r="H706" s="83"/>
      <c r="I706" s="66"/>
    </row>
    <row r="707" spans="1:9" s="59" customFormat="1" ht="15.75" customHeight="1" x14ac:dyDescent="0.25">
      <c r="A707" s="56"/>
      <c r="B707" s="78"/>
      <c r="C707" s="112" t="s">
        <v>253</v>
      </c>
      <c r="D707" s="80"/>
      <c r="E707" s="80"/>
      <c r="F707" s="81"/>
      <c r="G707" s="82"/>
      <c r="H707" s="83"/>
      <c r="I707" s="66"/>
    </row>
    <row r="708" spans="1:9" s="61" customFormat="1" ht="47.25" customHeight="1" x14ac:dyDescent="0.25">
      <c r="A708" s="26"/>
      <c r="B708" s="73"/>
      <c r="C708" s="113" t="s">
        <v>819</v>
      </c>
      <c r="D708" s="33">
        <v>2020</v>
      </c>
      <c r="E708" s="80" t="s">
        <v>198</v>
      </c>
      <c r="F708" s="114">
        <v>1</v>
      </c>
      <c r="G708" s="115">
        <v>2364</v>
      </c>
      <c r="H708" s="116">
        <v>161.99478085221699</v>
      </c>
      <c r="I708" s="65"/>
    </row>
    <row r="709" spans="1:9" s="59" customFormat="1" ht="15.75" customHeight="1" x14ac:dyDescent="0.25">
      <c r="A709" s="56"/>
      <c r="B709" s="78"/>
      <c r="C709" s="117" t="s">
        <v>252</v>
      </c>
      <c r="D709" s="80"/>
      <c r="E709" s="80"/>
      <c r="F709" s="81"/>
      <c r="G709" s="82"/>
      <c r="H709" s="83"/>
      <c r="I709" s="66"/>
    </row>
    <row r="710" spans="1:9" s="59" customFormat="1" ht="15.75" customHeight="1" x14ac:dyDescent="0.25">
      <c r="A710" s="56"/>
      <c r="B710" s="78"/>
      <c r="C710" s="106" t="s">
        <v>257</v>
      </c>
      <c r="D710" s="80"/>
      <c r="E710" s="80"/>
      <c r="F710" s="81"/>
      <c r="G710" s="82"/>
      <c r="H710" s="83"/>
      <c r="I710" s="66"/>
    </row>
    <row r="711" spans="1:9" s="59" customFormat="1" ht="15.75" customHeight="1" x14ac:dyDescent="0.25">
      <c r="A711" s="56"/>
      <c r="B711" s="78"/>
      <c r="C711" s="106" t="s">
        <v>254</v>
      </c>
      <c r="D711" s="80"/>
      <c r="E711" s="80"/>
      <c r="F711" s="81"/>
      <c r="G711" s="82"/>
      <c r="H711" s="83"/>
      <c r="I711" s="66"/>
    </row>
    <row r="712" spans="1:9" s="59" customFormat="1" ht="78.75" customHeight="1" x14ac:dyDescent="0.25">
      <c r="A712" s="56"/>
      <c r="B712" s="33"/>
      <c r="C712" s="84" t="s">
        <v>245</v>
      </c>
      <c r="D712" s="80" t="s">
        <v>258</v>
      </c>
      <c r="E712" s="80" t="s">
        <v>198</v>
      </c>
      <c r="F712" s="85">
        <v>1</v>
      </c>
      <c r="G712" s="86">
        <v>836.6</v>
      </c>
      <c r="H712" s="87">
        <v>342.18688000000003</v>
      </c>
      <c r="I712" s="66"/>
    </row>
    <row r="713" spans="1:9" s="61" customFormat="1" ht="15.75" customHeight="1" x14ac:dyDescent="0.25">
      <c r="A713" s="26"/>
      <c r="B713" s="73"/>
      <c r="C713" s="106" t="s">
        <v>253</v>
      </c>
      <c r="D713" s="33"/>
      <c r="E713" s="80"/>
      <c r="F713" s="114"/>
      <c r="G713" s="115"/>
      <c r="H713" s="116"/>
      <c r="I713" s="65"/>
    </row>
    <row r="714" spans="1:9" s="61" customFormat="1" ht="15.75" customHeight="1" x14ac:dyDescent="0.25">
      <c r="A714" s="26"/>
      <c r="B714" s="73"/>
      <c r="C714" s="106" t="s">
        <v>254</v>
      </c>
      <c r="D714" s="33"/>
      <c r="E714" s="80"/>
      <c r="F714" s="114"/>
      <c r="G714" s="115"/>
      <c r="H714" s="116"/>
      <c r="I714" s="65"/>
    </row>
    <row r="715" spans="1:9" s="61" customFormat="1" ht="47.25" customHeight="1" x14ac:dyDescent="0.25">
      <c r="A715" s="26"/>
      <c r="B715" s="33"/>
      <c r="C715" s="88" t="s">
        <v>248</v>
      </c>
      <c r="D715" s="33">
        <v>2021</v>
      </c>
      <c r="E715" s="80" t="s">
        <v>28</v>
      </c>
      <c r="F715" s="114">
        <v>1</v>
      </c>
      <c r="G715" s="115">
        <v>150</v>
      </c>
      <c r="H715" s="116">
        <v>2527.7266556979398</v>
      </c>
      <c r="I715" s="65"/>
    </row>
    <row r="716" spans="1:9" s="61" customFormat="1" ht="15.75" customHeight="1" x14ac:dyDescent="0.25">
      <c r="A716" s="26"/>
      <c r="B716" s="73"/>
      <c r="C716" s="106" t="s">
        <v>255</v>
      </c>
      <c r="D716" s="33"/>
      <c r="E716" s="80"/>
      <c r="F716" s="114"/>
      <c r="G716" s="115"/>
      <c r="H716" s="116"/>
      <c r="I716" s="65"/>
    </row>
    <row r="717" spans="1:9" s="61" customFormat="1" ht="15.75" customHeight="1" x14ac:dyDescent="0.25">
      <c r="A717" s="26"/>
      <c r="B717" s="73"/>
      <c r="C717" s="106" t="s">
        <v>254</v>
      </c>
      <c r="D717" s="33"/>
      <c r="E717" s="80"/>
      <c r="F717" s="114"/>
      <c r="G717" s="115"/>
      <c r="H717" s="116"/>
      <c r="I717" s="65"/>
    </row>
    <row r="718" spans="1:9" s="61" customFormat="1" ht="15.75" customHeight="1" x14ac:dyDescent="0.25">
      <c r="A718" s="26"/>
      <c r="B718" s="73"/>
      <c r="C718" s="88" t="s">
        <v>410</v>
      </c>
      <c r="D718" s="33">
        <v>2019</v>
      </c>
      <c r="E718" s="80" t="s">
        <v>198</v>
      </c>
      <c r="F718" s="114">
        <v>1</v>
      </c>
      <c r="G718" s="115">
        <v>145</v>
      </c>
      <c r="H718" s="116">
        <v>91.000864982640607</v>
      </c>
      <c r="I718" s="65"/>
    </row>
    <row r="719" spans="1:9" s="61" customFormat="1" ht="15.75" customHeight="1" x14ac:dyDescent="0.25">
      <c r="A719" s="26"/>
      <c r="B719" s="73"/>
      <c r="C719" s="88" t="s">
        <v>412</v>
      </c>
      <c r="D719" s="33">
        <v>2019</v>
      </c>
      <c r="E719" s="80" t="s">
        <v>198</v>
      </c>
      <c r="F719" s="114">
        <v>1</v>
      </c>
      <c r="G719" s="115">
        <v>140</v>
      </c>
      <c r="H719" s="116">
        <v>179.66603667017694</v>
      </c>
      <c r="I719" s="65"/>
    </row>
    <row r="720" spans="1:9" s="61" customFormat="1" ht="15.75" customHeight="1" x14ac:dyDescent="0.25">
      <c r="A720" s="26"/>
      <c r="B720" s="73"/>
      <c r="C720" s="88" t="s">
        <v>423</v>
      </c>
      <c r="D720" s="33">
        <v>2019</v>
      </c>
      <c r="E720" s="80" t="s">
        <v>198</v>
      </c>
      <c r="F720" s="114">
        <v>1</v>
      </c>
      <c r="G720" s="115">
        <v>1000</v>
      </c>
      <c r="H720" s="116">
        <v>656.47379000000001</v>
      </c>
      <c r="I720" s="65"/>
    </row>
    <row r="721" spans="1:9" s="61" customFormat="1" ht="31.5" customHeight="1" x14ac:dyDescent="0.25">
      <c r="A721" s="26"/>
      <c r="B721" s="73"/>
      <c r="C721" s="88" t="s">
        <v>330</v>
      </c>
      <c r="D721" s="33">
        <v>2019</v>
      </c>
      <c r="E721" s="80" t="s">
        <v>202</v>
      </c>
      <c r="F721" s="114">
        <v>1</v>
      </c>
      <c r="G721" s="115">
        <v>230</v>
      </c>
      <c r="H721" s="116">
        <v>733.12243999999998</v>
      </c>
      <c r="I721" s="65"/>
    </row>
    <row r="722" spans="1:9" s="61" customFormat="1" ht="47.25" customHeight="1" x14ac:dyDescent="0.25">
      <c r="A722" s="26"/>
      <c r="B722" s="73"/>
      <c r="C722" s="88" t="s">
        <v>396</v>
      </c>
      <c r="D722" s="33">
        <v>2020</v>
      </c>
      <c r="E722" s="80" t="s">
        <v>28</v>
      </c>
      <c r="F722" s="114">
        <v>1</v>
      </c>
      <c r="G722" s="115">
        <v>140</v>
      </c>
      <c r="H722" s="116">
        <v>185.79983999999999</v>
      </c>
      <c r="I722" s="65"/>
    </row>
    <row r="723" spans="1:9" s="61" customFormat="1" ht="47.25" customHeight="1" x14ac:dyDescent="0.25">
      <c r="A723" s="26"/>
      <c r="B723" s="73"/>
      <c r="C723" s="88" t="s">
        <v>420</v>
      </c>
      <c r="D723" s="33">
        <v>2020</v>
      </c>
      <c r="E723" s="80" t="s">
        <v>198</v>
      </c>
      <c r="F723" s="114">
        <v>1</v>
      </c>
      <c r="G723" s="115">
        <v>150</v>
      </c>
      <c r="H723" s="116">
        <v>335.20176000000004</v>
      </c>
      <c r="I723" s="65"/>
    </row>
    <row r="724" spans="1:9" s="61" customFormat="1" ht="126" customHeight="1" x14ac:dyDescent="0.25">
      <c r="A724" s="26"/>
      <c r="B724" s="73"/>
      <c r="C724" s="88" t="s">
        <v>397</v>
      </c>
      <c r="D724" s="33">
        <v>2020</v>
      </c>
      <c r="E724" s="80" t="s">
        <v>28</v>
      </c>
      <c r="F724" s="114">
        <v>2</v>
      </c>
      <c r="G724" s="115">
        <v>350</v>
      </c>
      <c r="H724" s="116">
        <v>132.83861897530099</v>
      </c>
      <c r="I724" s="65"/>
    </row>
    <row r="725" spans="1:9" s="61" customFormat="1" ht="47.25" customHeight="1" x14ac:dyDescent="0.25">
      <c r="A725" s="26"/>
      <c r="B725" s="73"/>
      <c r="C725" s="88" t="s">
        <v>422</v>
      </c>
      <c r="D725" s="33">
        <v>2020</v>
      </c>
      <c r="E725" s="80" t="s">
        <v>198</v>
      </c>
      <c r="F725" s="114">
        <v>1</v>
      </c>
      <c r="G725" s="115">
        <v>190</v>
      </c>
      <c r="H725" s="116">
        <v>145.41890000000001</v>
      </c>
      <c r="I725" s="65"/>
    </row>
    <row r="726" spans="1:9" s="61" customFormat="1" ht="94.5" customHeight="1" x14ac:dyDescent="0.25">
      <c r="A726" s="26"/>
      <c r="B726" s="73"/>
      <c r="C726" s="88" t="s">
        <v>417</v>
      </c>
      <c r="D726" s="33">
        <v>2020</v>
      </c>
      <c r="E726" s="80" t="s">
        <v>198</v>
      </c>
      <c r="F726" s="114">
        <v>2</v>
      </c>
      <c r="G726" s="115">
        <v>360</v>
      </c>
      <c r="H726" s="116">
        <v>408.23840000000001</v>
      </c>
      <c r="I726" s="65"/>
    </row>
    <row r="727" spans="1:9" s="61" customFormat="1" ht="47.25" customHeight="1" x14ac:dyDescent="0.25">
      <c r="A727" s="26"/>
      <c r="B727" s="73"/>
      <c r="C727" s="88" t="s">
        <v>418</v>
      </c>
      <c r="D727" s="33">
        <v>2020</v>
      </c>
      <c r="E727" s="80" t="s">
        <v>198</v>
      </c>
      <c r="F727" s="114">
        <v>2</v>
      </c>
      <c r="G727" s="115">
        <v>560</v>
      </c>
      <c r="H727" s="116">
        <v>395.74529000000001</v>
      </c>
      <c r="I727" s="65"/>
    </row>
    <row r="728" spans="1:9" s="61" customFormat="1" ht="47.25" customHeight="1" x14ac:dyDescent="0.25">
      <c r="A728" s="26"/>
      <c r="B728" s="73"/>
      <c r="C728" s="88" t="s">
        <v>822</v>
      </c>
      <c r="D728" s="33">
        <v>2020</v>
      </c>
      <c r="E728" s="80" t="s">
        <v>198</v>
      </c>
      <c r="F728" s="114">
        <v>1</v>
      </c>
      <c r="G728" s="115">
        <v>6000</v>
      </c>
      <c r="H728" s="116">
        <v>2912.34051</v>
      </c>
      <c r="I728" s="65"/>
    </row>
    <row r="729" spans="1:9" s="61" customFormat="1" ht="63" customHeight="1" x14ac:dyDescent="0.25">
      <c r="A729" s="26"/>
      <c r="B729" s="33"/>
      <c r="C729" s="88" t="s">
        <v>231</v>
      </c>
      <c r="D729" s="33">
        <v>2021</v>
      </c>
      <c r="E729" s="80" t="s">
        <v>28</v>
      </c>
      <c r="F729" s="114">
        <v>1</v>
      </c>
      <c r="G729" s="115">
        <v>128</v>
      </c>
      <c r="H729" s="116">
        <v>398.69927999999999</v>
      </c>
      <c r="I729" s="65"/>
    </row>
    <row r="730" spans="1:9" s="61" customFormat="1" ht="78.75" customHeight="1" x14ac:dyDescent="0.25">
      <c r="A730" s="26"/>
      <c r="B730" s="33"/>
      <c r="C730" s="88" t="s">
        <v>249</v>
      </c>
      <c r="D730" s="33">
        <v>2021</v>
      </c>
      <c r="E730" s="80" t="s">
        <v>198</v>
      </c>
      <c r="F730" s="114">
        <v>1</v>
      </c>
      <c r="G730" s="115">
        <v>560</v>
      </c>
      <c r="H730" s="116">
        <v>239.09066999999999</v>
      </c>
      <c r="I730" s="65"/>
    </row>
    <row r="731" spans="1:9" s="61" customFormat="1" ht="78.75" customHeight="1" x14ac:dyDescent="0.25">
      <c r="A731" s="26"/>
      <c r="B731" s="33"/>
      <c r="C731" s="88" t="s">
        <v>256</v>
      </c>
      <c r="D731" s="33">
        <v>2021</v>
      </c>
      <c r="E731" s="80" t="s">
        <v>198</v>
      </c>
      <c r="F731" s="114">
        <v>1</v>
      </c>
      <c r="G731" s="115">
        <v>580</v>
      </c>
      <c r="H731" s="116">
        <v>534.04854</v>
      </c>
      <c r="I731" s="65"/>
    </row>
    <row r="732" spans="1:9" s="61" customFormat="1" ht="130.5" customHeight="1" x14ac:dyDescent="0.25">
      <c r="A732" s="26"/>
      <c r="B732" s="33"/>
      <c r="C732" s="88" t="s">
        <v>251</v>
      </c>
      <c r="D732" s="33">
        <v>2021</v>
      </c>
      <c r="E732" s="80" t="s">
        <v>198</v>
      </c>
      <c r="F732" s="114">
        <v>2</v>
      </c>
      <c r="G732" s="115">
        <v>4836</v>
      </c>
      <c r="H732" s="116">
        <v>13379.797113889195</v>
      </c>
      <c r="I732" s="65"/>
    </row>
    <row r="733" spans="1:9" s="61" customFormat="1" ht="15.75" customHeight="1" x14ac:dyDescent="0.25">
      <c r="A733" s="26"/>
      <c r="B733" s="33"/>
      <c r="C733" s="106" t="s">
        <v>424</v>
      </c>
      <c r="D733" s="33"/>
      <c r="E733" s="80"/>
      <c r="F733" s="114"/>
      <c r="G733" s="115"/>
      <c r="H733" s="116"/>
      <c r="I733" s="65"/>
    </row>
    <row r="734" spans="1:9" s="61" customFormat="1" ht="15.75" customHeight="1" x14ac:dyDescent="0.25">
      <c r="A734" s="26"/>
      <c r="B734" s="33"/>
      <c r="C734" s="106" t="s">
        <v>425</v>
      </c>
      <c r="D734" s="33"/>
      <c r="E734" s="80"/>
      <c r="F734" s="114"/>
      <c r="G734" s="115"/>
      <c r="H734" s="116"/>
      <c r="I734" s="65"/>
    </row>
    <row r="735" spans="1:9" s="61" customFormat="1" ht="47.25" customHeight="1" x14ac:dyDescent="0.25">
      <c r="A735" s="26"/>
      <c r="B735" s="33"/>
      <c r="C735" s="88" t="s">
        <v>384</v>
      </c>
      <c r="D735" s="33">
        <v>2020</v>
      </c>
      <c r="E735" s="80" t="s">
        <v>198</v>
      </c>
      <c r="F735" s="114">
        <v>1</v>
      </c>
      <c r="G735" s="115">
        <v>2094.5</v>
      </c>
      <c r="H735" s="116">
        <v>8499.8469673500003</v>
      </c>
      <c r="I735" s="65"/>
    </row>
    <row r="736" spans="1:9" s="59" customFormat="1" ht="15.75" customHeight="1" x14ac:dyDescent="0.25">
      <c r="A736" s="56"/>
      <c r="B736" s="78"/>
      <c r="C736" s="117" t="s">
        <v>259</v>
      </c>
      <c r="D736" s="80"/>
      <c r="E736" s="80"/>
      <c r="F736" s="81"/>
      <c r="G736" s="82"/>
      <c r="H736" s="83"/>
      <c r="I736" s="66"/>
    </row>
    <row r="737" spans="1:9" s="61" customFormat="1" ht="15.75" customHeight="1" x14ac:dyDescent="0.25">
      <c r="A737" s="26"/>
      <c r="B737" s="73"/>
      <c r="C737" s="118" t="s">
        <v>257</v>
      </c>
      <c r="D737" s="33"/>
      <c r="E737" s="80"/>
      <c r="F737" s="75"/>
      <c r="G737" s="76"/>
      <c r="H737" s="77"/>
      <c r="I737" s="65"/>
    </row>
    <row r="738" spans="1:9" s="61" customFormat="1" ht="15.75" customHeight="1" x14ac:dyDescent="0.25">
      <c r="A738" s="26"/>
      <c r="B738" s="73"/>
      <c r="C738" s="118" t="s">
        <v>254</v>
      </c>
      <c r="D738" s="33"/>
      <c r="E738" s="80"/>
      <c r="F738" s="75"/>
      <c r="G738" s="76"/>
      <c r="H738" s="77"/>
      <c r="I738" s="65"/>
    </row>
    <row r="739" spans="1:9" s="61" customFormat="1" ht="56.25" customHeight="1" x14ac:dyDescent="0.25">
      <c r="A739" s="26"/>
      <c r="B739" s="73"/>
      <c r="C739" s="88" t="s">
        <v>260</v>
      </c>
      <c r="D739" s="33">
        <v>2021</v>
      </c>
      <c r="E739" s="80" t="s">
        <v>198</v>
      </c>
      <c r="F739" s="114">
        <v>1</v>
      </c>
      <c r="G739" s="115">
        <v>1330</v>
      </c>
      <c r="H739" s="116">
        <v>1315.4405899999999</v>
      </c>
      <c r="I739" s="65"/>
    </row>
    <row r="740" spans="1:9" ht="15.75" customHeight="1" x14ac:dyDescent="0.25">
      <c r="B740" s="67"/>
      <c r="C740" s="145" t="s">
        <v>122</v>
      </c>
      <c r="D740" s="145"/>
      <c r="E740" s="145"/>
      <c r="F740" s="145"/>
      <c r="G740" s="145"/>
      <c r="H740" s="145"/>
      <c r="I740" s="60"/>
    </row>
    <row r="741" spans="1:9" ht="36" customHeight="1" x14ac:dyDescent="0.25">
      <c r="B741" s="73"/>
      <c r="C741" s="142" t="s">
        <v>123</v>
      </c>
      <c r="D741" s="142"/>
      <c r="E741" s="142"/>
      <c r="F741" s="142"/>
      <c r="G741" s="142"/>
      <c r="H741" s="142"/>
      <c r="I741" s="60"/>
    </row>
    <row r="742" spans="1:9" ht="15.75" customHeight="1" x14ac:dyDescent="0.25">
      <c r="B742" s="73"/>
      <c r="C742" s="142" t="s">
        <v>124</v>
      </c>
      <c r="D742" s="142"/>
      <c r="E742" s="142"/>
      <c r="F742" s="142"/>
      <c r="G742" s="142"/>
      <c r="H742" s="142"/>
      <c r="I742" s="60"/>
    </row>
    <row r="743" spans="1:9" ht="68.25" customHeight="1" x14ac:dyDescent="0.25">
      <c r="B743" s="73"/>
      <c r="C743" s="142" t="s">
        <v>125</v>
      </c>
      <c r="D743" s="142"/>
      <c r="E743" s="142"/>
      <c r="F743" s="142"/>
      <c r="G743" s="142"/>
      <c r="H743" s="142"/>
      <c r="I743" s="60"/>
    </row>
    <row r="744" spans="1:9" ht="15.75" customHeight="1" x14ac:dyDescent="0.25">
      <c r="B744" s="73"/>
      <c r="C744" s="142" t="s">
        <v>126</v>
      </c>
      <c r="D744" s="142"/>
      <c r="E744" s="142"/>
      <c r="F744" s="142"/>
      <c r="G744" s="142"/>
      <c r="H744" s="142"/>
      <c r="I744" s="60"/>
    </row>
    <row r="745" spans="1:9" ht="15.75" customHeight="1" x14ac:dyDescent="0.25">
      <c r="B745" s="73"/>
      <c r="C745" s="106" t="s">
        <v>261</v>
      </c>
      <c r="D745" s="30"/>
      <c r="E745" s="91"/>
      <c r="F745" s="107"/>
      <c r="G745" s="108"/>
      <c r="H745" s="109"/>
      <c r="I745" s="60"/>
    </row>
    <row r="746" spans="1:9" ht="15.75" customHeight="1" x14ac:dyDescent="0.25">
      <c r="B746" s="73"/>
      <c r="C746" s="106" t="s">
        <v>262</v>
      </c>
      <c r="D746" s="30"/>
      <c r="E746" s="91"/>
      <c r="F746" s="107"/>
      <c r="G746" s="108"/>
      <c r="H746" s="109"/>
      <c r="I746" s="60"/>
    </row>
    <row r="747" spans="1:9" ht="15.75" customHeight="1" x14ac:dyDescent="0.25">
      <c r="B747" s="73"/>
      <c r="C747" s="106" t="s">
        <v>263</v>
      </c>
      <c r="D747" s="30"/>
      <c r="E747" s="91"/>
      <c r="F747" s="107"/>
      <c r="G747" s="108"/>
      <c r="H747" s="109"/>
      <c r="I747" s="60"/>
    </row>
    <row r="748" spans="1:9" ht="31.5" customHeight="1" x14ac:dyDescent="0.25">
      <c r="B748" s="73"/>
      <c r="C748" s="88" t="s">
        <v>368</v>
      </c>
      <c r="D748" s="30">
        <v>2019</v>
      </c>
      <c r="E748" s="91" t="s">
        <v>169</v>
      </c>
      <c r="F748" s="31">
        <v>1</v>
      </c>
      <c r="G748" s="46">
        <v>8</v>
      </c>
      <c r="H748" s="64">
        <v>230.88262</v>
      </c>
      <c r="I748" s="60"/>
    </row>
    <row r="749" spans="1:9" ht="15.75" customHeight="1" x14ac:dyDescent="0.25">
      <c r="B749" s="73"/>
      <c r="C749" s="88" t="s">
        <v>787</v>
      </c>
      <c r="D749" s="30">
        <v>2019</v>
      </c>
      <c r="E749" s="91" t="s">
        <v>28</v>
      </c>
      <c r="F749" s="31">
        <v>1</v>
      </c>
      <c r="G749" s="46">
        <v>15</v>
      </c>
      <c r="H749" s="64">
        <v>297.42911951709647</v>
      </c>
      <c r="I749" s="60"/>
    </row>
    <row r="750" spans="1:9" ht="15.75" customHeight="1" x14ac:dyDescent="0.25">
      <c r="B750" s="73"/>
      <c r="C750" s="88" t="s">
        <v>476</v>
      </c>
      <c r="D750" s="30">
        <v>2019</v>
      </c>
      <c r="E750" s="91" t="s">
        <v>28</v>
      </c>
      <c r="F750" s="31">
        <v>1</v>
      </c>
      <c r="G750" s="46">
        <v>10</v>
      </c>
      <c r="H750" s="64">
        <v>355.5803741511719</v>
      </c>
      <c r="I750" s="60"/>
    </row>
    <row r="751" spans="1:9" ht="15.75" customHeight="1" x14ac:dyDescent="0.25">
      <c r="B751" s="73"/>
      <c r="C751" s="88" t="s">
        <v>814</v>
      </c>
      <c r="D751" s="30">
        <v>2019</v>
      </c>
      <c r="E751" s="91" t="s">
        <v>28</v>
      </c>
      <c r="F751" s="31">
        <v>1</v>
      </c>
      <c r="G751" s="46">
        <v>5</v>
      </c>
      <c r="H751" s="64">
        <v>196.16604999999998</v>
      </c>
      <c r="I751" s="60"/>
    </row>
    <row r="752" spans="1:9" ht="47.25" customHeight="1" x14ac:dyDescent="0.25">
      <c r="B752" s="73"/>
      <c r="C752" s="88" t="s">
        <v>740</v>
      </c>
      <c r="D752" s="30">
        <v>2020</v>
      </c>
      <c r="E752" s="91" t="s">
        <v>28</v>
      </c>
      <c r="F752" s="31">
        <v>1</v>
      </c>
      <c r="G752" s="46">
        <v>15</v>
      </c>
      <c r="H752" s="64">
        <v>393.75306</v>
      </c>
      <c r="I752" s="60"/>
    </row>
    <row r="753" spans="2:9" ht="47.25" customHeight="1" x14ac:dyDescent="0.25">
      <c r="B753" s="78"/>
      <c r="C753" s="88" t="s">
        <v>264</v>
      </c>
      <c r="D753" s="30">
        <v>2021</v>
      </c>
      <c r="E753" s="91" t="s">
        <v>28</v>
      </c>
      <c r="F753" s="31">
        <v>1</v>
      </c>
      <c r="G753" s="46">
        <v>14</v>
      </c>
      <c r="H753" s="64">
        <v>283.9309852460467</v>
      </c>
      <c r="I753" s="60"/>
    </row>
    <row r="754" spans="2:9" ht="15.75" customHeight="1" x14ac:dyDescent="0.25">
      <c r="B754" s="73"/>
      <c r="C754" s="106" t="s">
        <v>265</v>
      </c>
      <c r="D754" s="30"/>
      <c r="E754" s="91"/>
      <c r="F754" s="31"/>
      <c r="G754" s="46"/>
      <c r="H754" s="64"/>
      <c r="I754" s="60"/>
    </row>
    <row r="755" spans="2:9" ht="47.25" customHeight="1" x14ac:dyDescent="0.25">
      <c r="B755" s="73"/>
      <c r="C755" s="88" t="s">
        <v>218</v>
      </c>
      <c r="D755" s="30">
        <v>2021</v>
      </c>
      <c r="E755" s="91" t="s">
        <v>169</v>
      </c>
      <c r="F755" s="31">
        <v>1</v>
      </c>
      <c r="G755" s="46">
        <v>8</v>
      </c>
      <c r="H755" s="64">
        <v>396.16037999999992</v>
      </c>
      <c r="I755" s="60"/>
    </row>
    <row r="756" spans="2:9" ht="47.25" customHeight="1" x14ac:dyDescent="0.25">
      <c r="B756" s="73"/>
      <c r="C756" s="88" t="s">
        <v>183</v>
      </c>
      <c r="D756" s="30">
        <v>2021</v>
      </c>
      <c r="E756" s="91" t="s">
        <v>28</v>
      </c>
      <c r="F756" s="31">
        <v>1</v>
      </c>
      <c r="G756" s="46">
        <v>15</v>
      </c>
      <c r="H756" s="64">
        <v>665.78003000000001</v>
      </c>
      <c r="I756" s="60"/>
    </row>
    <row r="757" spans="2:9" ht="15.75" customHeight="1" x14ac:dyDescent="0.25">
      <c r="B757" s="73"/>
      <c r="C757" s="106" t="s">
        <v>266</v>
      </c>
      <c r="D757" s="30"/>
      <c r="E757" s="91"/>
      <c r="F757" s="31"/>
      <c r="G757" s="46"/>
      <c r="H757" s="64"/>
      <c r="I757" s="60"/>
    </row>
    <row r="758" spans="2:9" ht="15.75" customHeight="1" x14ac:dyDescent="0.25">
      <c r="B758" s="73"/>
      <c r="C758" s="106" t="s">
        <v>265</v>
      </c>
      <c r="D758" s="30"/>
      <c r="E758" s="91"/>
      <c r="F758" s="31"/>
      <c r="G758" s="46"/>
      <c r="H758" s="64"/>
      <c r="I758" s="60"/>
    </row>
    <row r="759" spans="2:9" ht="15.75" customHeight="1" x14ac:dyDescent="0.25">
      <c r="B759" s="73"/>
      <c r="C759" s="88" t="s">
        <v>812</v>
      </c>
      <c r="D759" s="30">
        <v>2019</v>
      </c>
      <c r="E759" s="91" t="s">
        <v>28</v>
      </c>
      <c r="F759" s="31">
        <v>1</v>
      </c>
      <c r="G759" s="46">
        <v>15</v>
      </c>
      <c r="H759" s="64">
        <v>271.40600000000001</v>
      </c>
      <c r="I759" s="60"/>
    </row>
    <row r="760" spans="2:9" ht="15.75" customHeight="1" x14ac:dyDescent="0.25">
      <c r="B760" s="73"/>
      <c r="C760" s="88" t="s">
        <v>472</v>
      </c>
      <c r="D760" s="30">
        <v>2019</v>
      </c>
      <c r="E760" s="91" t="s">
        <v>28</v>
      </c>
      <c r="F760" s="31">
        <v>1</v>
      </c>
      <c r="G760" s="46">
        <v>15</v>
      </c>
      <c r="H760" s="64">
        <v>285.79545776475425</v>
      </c>
      <c r="I760" s="60"/>
    </row>
    <row r="761" spans="2:9" ht="15.75" customHeight="1" x14ac:dyDescent="0.25">
      <c r="B761" s="73"/>
      <c r="C761" s="88" t="s">
        <v>813</v>
      </c>
      <c r="D761" s="30">
        <v>2019</v>
      </c>
      <c r="E761" s="91" t="s">
        <v>28</v>
      </c>
      <c r="F761" s="31">
        <v>1</v>
      </c>
      <c r="G761" s="46">
        <v>55</v>
      </c>
      <c r="H761" s="64">
        <v>340.37333000000001</v>
      </c>
      <c r="I761" s="60"/>
    </row>
    <row r="762" spans="2:9" ht="15.75" customHeight="1" x14ac:dyDescent="0.25">
      <c r="B762" s="73"/>
      <c r="C762" s="88" t="s">
        <v>788</v>
      </c>
      <c r="D762" s="30">
        <v>2019</v>
      </c>
      <c r="E762" s="91" t="s">
        <v>28</v>
      </c>
      <c r="F762" s="31">
        <v>1</v>
      </c>
      <c r="G762" s="46">
        <v>45</v>
      </c>
      <c r="H762" s="64">
        <v>269.96251508699277</v>
      </c>
      <c r="I762" s="60"/>
    </row>
    <row r="763" spans="2:9" ht="15.75" customHeight="1" x14ac:dyDescent="0.25">
      <c r="B763" s="73"/>
      <c r="C763" s="88" t="s">
        <v>816</v>
      </c>
      <c r="D763" s="30">
        <v>2019</v>
      </c>
      <c r="E763" s="91" t="s">
        <v>28</v>
      </c>
      <c r="F763" s="31">
        <v>1</v>
      </c>
      <c r="G763" s="46">
        <v>15</v>
      </c>
      <c r="H763" s="64">
        <v>369.43616622552764</v>
      </c>
      <c r="I763" s="60"/>
    </row>
    <row r="764" spans="2:9" ht="15.75" customHeight="1" x14ac:dyDescent="0.25">
      <c r="B764" s="73"/>
      <c r="C764" s="88" t="s">
        <v>547</v>
      </c>
      <c r="D764" s="30">
        <v>2019</v>
      </c>
      <c r="E764" s="91" t="s">
        <v>28</v>
      </c>
      <c r="F764" s="31">
        <v>1</v>
      </c>
      <c r="G764" s="46">
        <v>50</v>
      </c>
      <c r="H764" s="64">
        <v>462.45355813284016</v>
      </c>
      <c r="I764" s="60"/>
    </row>
    <row r="765" spans="2:9" ht="15.75" customHeight="1" x14ac:dyDescent="0.25">
      <c r="B765" s="73"/>
      <c r="C765" s="88" t="s">
        <v>817</v>
      </c>
      <c r="D765" s="30">
        <v>2019</v>
      </c>
      <c r="E765" s="91" t="s">
        <v>28</v>
      </c>
      <c r="F765" s="31">
        <v>1</v>
      </c>
      <c r="G765" s="46">
        <v>25</v>
      </c>
      <c r="H765" s="64">
        <v>310.17629276822527</v>
      </c>
      <c r="I765" s="60"/>
    </row>
    <row r="766" spans="2:9" ht="15.75" customHeight="1" x14ac:dyDescent="0.25">
      <c r="B766" s="73"/>
      <c r="C766" s="88" t="s">
        <v>578</v>
      </c>
      <c r="D766" s="30">
        <v>2019</v>
      </c>
      <c r="E766" s="91" t="s">
        <v>28</v>
      </c>
      <c r="F766" s="31">
        <v>1</v>
      </c>
      <c r="G766" s="46">
        <v>25</v>
      </c>
      <c r="H766" s="64">
        <v>311.27844549446843</v>
      </c>
      <c r="I766" s="60"/>
    </row>
    <row r="767" spans="2:9" ht="15.75" customHeight="1" x14ac:dyDescent="0.25">
      <c r="B767" s="73"/>
      <c r="C767" s="88" t="s">
        <v>791</v>
      </c>
      <c r="D767" s="30">
        <v>2019</v>
      </c>
      <c r="E767" s="91" t="s">
        <v>28</v>
      </c>
      <c r="F767" s="31">
        <v>1</v>
      </c>
      <c r="G767" s="46">
        <v>45</v>
      </c>
      <c r="H767" s="64">
        <v>324.48640788375195</v>
      </c>
      <c r="I767" s="60"/>
    </row>
    <row r="768" spans="2:9" ht="31.5" customHeight="1" x14ac:dyDescent="0.25">
      <c r="B768" s="73"/>
      <c r="C768" s="88" t="s">
        <v>589</v>
      </c>
      <c r="D768" s="30">
        <v>2019</v>
      </c>
      <c r="E768" s="91" t="s">
        <v>28</v>
      </c>
      <c r="F768" s="31">
        <v>1</v>
      </c>
      <c r="G768" s="46">
        <v>65</v>
      </c>
      <c r="H768" s="64">
        <v>476.55261690749478</v>
      </c>
      <c r="I768" s="60"/>
    </row>
    <row r="769" spans="2:9" ht="15.75" customHeight="1" x14ac:dyDescent="0.25">
      <c r="B769" s="73"/>
      <c r="C769" s="88" t="s">
        <v>590</v>
      </c>
      <c r="D769" s="30">
        <v>2019</v>
      </c>
      <c r="E769" s="91" t="s">
        <v>28</v>
      </c>
      <c r="F769" s="31">
        <v>1</v>
      </c>
      <c r="G769" s="46">
        <v>25</v>
      </c>
      <c r="H769" s="64">
        <v>555.70478257155332</v>
      </c>
      <c r="I769" s="60"/>
    </row>
    <row r="770" spans="2:9" ht="47.25" customHeight="1" x14ac:dyDescent="0.25">
      <c r="B770" s="73"/>
      <c r="C770" s="88" t="s">
        <v>619</v>
      </c>
      <c r="D770" s="30">
        <v>2020</v>
      </c>
      <c r="E770" s="91" t="s">
        <v>28</v>
      </c>
      <c r="F770" s="31">
        <v>1</v>
      </c>
      <c r="G770" s="46">
        <v>15</v>
      </c>
      <c r="H770" s="64">
        <v>772.28294999999991</v>
      </c>
      <c r="I770" s="60"/>
    </row>
    <row r="771" spans="2:9" ht="47.25" customHeight="1" x14ac:dyDescent="0.25">
      <c r="B771" s="73"/>
      <c r="C771" s="88" t="s">
        <v>620</v>
      </c>
      <c r="D771" s="30">
        <v>2020</v>
      </c>
      <c r="E771" s="91" t="s">
        <v>28</v>
      </c>
      <c r="F771" s="31">
        <v>1</v>
      </c>
      <c r="G771" s="46">
        <v>15</v>
      </c>
      <c r="H771" s="64">
        <v>670.86627999999996</v>
      </c>
      <c r="I771" s="60"/>
    </row>
    <row r="772" spans="2:9" ht="47.25" customHeight="1" x14ac:dyDescent="0.25">
      <c r="B772" s="73"/>
      <c r="C772" s="88" t="s">
        <v>622</v>
      </c>
      <c r="D772" s="30">
        <v>2020</v>
      </c>
      <c r="E772" s="91" t="s">
        <v>169</v>
      </c>
      <c r="F772" s="31">
        <v>1</v>
      </c>
      <c r="G772" s="46">
        <v>10</v>
      </c>
      <c r="H772" s="64">
        <v>374.55529999999999</v>
      </c>
      <c r="I772" s="60"/>
    </row>
    <row r="773" spans="2:9" ht="31.5" customHeight="1" x14ac:dyDescent="0.25">
      <c r="B773" s="73"/>
      <c r="C773" s="88" t="s">
        <v>632</v>
      </c>
      <c r="D773" s="30">
        <v>2020</v>
      </c>
      <c r="E773" s="91" t="s">
        <v>28</v>
      </c>
      <c r="F773" s="31">
        <v>1</v>
      </c>
      <c r="G773" s="46">
        <v>15</v>
      </c>
      <c r="H773" s="64">
        <v>561.11986000000002</v>
      </c>
      <c r="I773" s="60"/>
    </row>
    <row r="774" spans="2:9" ht="47.25" customHeight="1" x14ac:dyDescent="0.25">
      <c r="B774" s="73"/>
      <c r="C774" s="88" t="s">
        <v>647</v>
      </c>
      <c r="D774" s="30">
        <v>2020</v>
      </c>
      <c r="E774" s="91" t="s">
        <v>28</v>
      </c>
      <c r="F774" s="31">
        <v>1</v>
      </c>
      <c r="G774" s="46">
        <v>15</v>
      </c>
      <c r="H774" s="64">
        <v>308.77603000000005</v>
      </c>
      <c r="I774" s="60"/>
    </row>
    <row r="775" spans="2:9" ht="47.25" customHeight="1" x14ac:dyDescent="0.25">
      <c r="B775" s="73"/>
      <c r="C775" s="88" t="s">
        <v>665</v>
      </c>
      <c r="D775" s="30">
        <v>2020</v>
      </c>
      <c r="E775" s="91" t="s">
        <v>28</v>
      </c>
      <c r="F775" s="31">
        <v>1</v>
      </c>
      <c r="G775" s="46">
        <v>15</v>
      </c>
      <c r="H775" s="64">
        <v>463.11691000000002</v>
      </c>
      <c r="I775" s="60"/>
    </row>
    <row r="776" spans="2:9" ht="31.5" customHeight="1" x14ac:dyDescent="0.25">
      <c r="B776" s="73"/>
      <c r="C776" s="88" t="s">
        <v>703</v>
      </c>
      <c r="D776" s="30">
        <v>2020</v>
      </c>
      <c r="E776" s="91" t="s">
        <v>28</v>
      </c>
      <c r="F776" s="31">
        <v>1</v>
      </c>
      <c r="G776" s="46">
        <v>15</v>
      </c>
      <c r="H776" s="64">
        <v>726.01310999999998</v>
      </c>
      <c r="I776" s="60"/>
    </row>
    <row r="777" spans="2:9" ht="47.25" customHeight="1" x14ac:dyDescent="0.25">
      <c r="B777" s="73"/>
      <c r="C777" s="88" t="s">
        <v>721</v>
      </c>
      <c r="D777" s="30">
        <v>2020</v>
      </c>
      <c r="E777" s="91" t="s">
        <v>28</v>
      </c>
      <c r="F777" s="31">
        <v>1</v>
      </c>
      <c r="G777" s="46">
        <v>10</v>
      </c>
      <c r="H777" s="64">
        <v>388.94995</v>
      </c>
      <c r="I777" s="60"/>
    </row>
    <row r="778" spans="2:9" ht="47.25" customHeight="1" x14ac:dyDescent="0.25">
      <c r="B778" s="73"/>
      <c r="C778" s="88" t="s">
        <v>724</v>
      </c>
      <c r="D778" s="30">
        <v>2020</v>
      </c>
      <c r="E778" s="91" t="s">
        <v>28</v>
      </c>
      <c r="F778" s="31">
        <v>1</v>
      </c>
      <c r="G778" s="46">
        <v>13</v>
      </c>
      <c r="H778" s="64">
        <v>588.17503999999997</v>
      </c>
      <c r="I778" s="60"/>
    </row>
    <row r="779" spans="2:9" ht="47.25" customHeight="1" x14ac:dyDescent="0.25">
      <c r="B779" s="73"/>
      <c r="C779" s="88" t="s">
        <v>727</v>
      </c>
      <c r="D779" s="30">
        <v>2020</v>
      </c>
      <c r="E779" s="91" t="s">
        <v>28</v>
      </c>
      <c r="F779" s="31">
        <v>1</v>
      </c>
      <c r="G779" s="46">
        <v>15</v>
      </c>
      <c r="H779" s="64">
        <v>733.52132000000006</v>
      </c>
      <c r="I779" s="60"/>
    </row>
    <row r="780" spans="2:9" ht="31.5" customHeight="1" x14ac:dyDescent="0.25">
      <c r="B780" s="73"/>
      <c r="C780" s="88" t="s">
        <v>741</v>
      </c>
      <c r="D780" s="30">
        <v>2020</v>
      </c>
      <c r="E780" s="91" t="s">
        <v>28</v>
      </c>
      <c r="F780" s="31">
        <v>1</v>
      </c>
      <c r="G780" s="46">
        <v>14</v>
      </c>
      <c r="H780" s="64">
        <v>455.92387000000002</v>
      </c>
      <c r="I780" s="60"/>
    </row>
    <row r="781" spans="2:9" ht="31.5" customHeight="1" x14ac:dyDescent="0.25">
      <c r="B781" s="73"/>
      <c r="C781" s="88" t="s">
        <v>743</v>
      </c>
      <c r="D781" s="30">
        <v>2020</v>
      </c>
      <c r="E781" s="91" t="s">
        <v>28</v>
      </c>
      <c r="F781" s="31">
        <v>1</v>
      </c>
      <c r="G781" s="46">
        <v>15</v>
      </c>
      <c r="H781" s="64">
        <v>430.05768</v>
      </c>
      <c r="I781" s="60"/>
    </row>
    <row r="782" spans="2:9" ht="47.25" customHeight="1" x14ac:dyDescent="0.25">
      <c r="B782" s="73"/>
      <c r="C782" s="88" t="s">
        <v>749</v>
      </c>
      <c r="D782" s="30">
        <v>2020</v>
      </c>
      <c r="E782" s="91" t="s">
        <v>28</v>
      </c>
      <c r="F782" s="31">
        <v>1</v>
      </c>
      <c r="G782" s="46">
        <v>15</v>
      </c>
      <c r="H782" s="64">
        <v>773.55977000000007</v>
      </c>
      <c r="I782" s="60"/>
    </row>
    <row r="783" spans="2:9" ht="31.5" customHeight="1" x14ac:dyDescent="0.25">
      <c r="B783" s="73"/>
      <c r="C783" s="88" t="s">
        <v>823</v>
      </c>
      <c r="D783" s="30">
        <v>2020</v>
      </c>
      <c r="E783" s="91" t="s">
        <v>28</v>
      </c>
      <c r="F783" s="31">
        <v>1</v>
      </c>
      <c r="G783" s="46">
        <v>15</v>
      </c>
      <c r="H783" s="64">
        <v>580.96822000000009</v>
      </c>
      <c r="I783" s="60"/>
    </row>
    <row r="784" spans="2:9" ht="31.5" customHeight="1" x14ac:dyDescent="0.25">
      <c r="B784" s="73"/>
      <c r="C784" s="88" t="s">
        <v>768</v>
      </c>
      <c r="D784" s="30">
        <v>2020</v>
      </c>
      <c r="E784" s="91" t="s">
        <v>28</v>
      </c>
      <c r="F784" s="31">
        <v>1</v>
      </c>
      <c r="G784" s="46">
        <v>50</v>
      </c>
      <c r="H784" s="64">
        <v>444.20413000000002</v>
      </c>
      <c r="I784" s="60"/>
    </row>
    <row r="785" spans="2:9" ht="47.25" customHeight="1" x14ac:dyDescent="0.25">
      <c r="B785" s="73"/>
      <c r="C785" s="88" t="s">
        <v>776</v>
      </c>
      <c r="D785" s="30">
        <v>2020</v>
      </c>
      <c r="E785" s="91" t="s">
        <v>28</v>
      </c>
      <c r="F785" s="31">
        <v>1</v>
      </c>
      <c r="G785" s="46">
        <v>25</v>
      </c>
      <c r="H785" s="64">
        <v>814.70434</v>
      </c>
      <c r="I785" s="60"/>
    </row>
    <row r="786" spans="2:9" ht="47.25" customHeight="1" x14ac:dyDescent="0.25">
      <c r="B786" s="73"/>
      <c r="C786" s="88" t="s">
        <v>806</v>
      </c>
      <c r="D786" s="30">
        <v>2020</v>
      </c>
      <c r="E786" s="91" t="s">
        <v>28</v>
      </c>
      <c r="F786" s="31">
        <v>1</v>
      </c>
      <c r="G786" s="46">
        <v>25</v>
      </c>
      <c r="H786" s="64">
        <v>368.34638999999999</v>
      </c>
      <c r="I786" s="60"/>
    </row>
    <row r="787" spans="2:9" ht="47.25" customHeight="1" x14ac:dyDescent="0.25">
      <c r="B787" s="73"/>
      <c r="C787" s="88" t="s">
        <v>385</v>
      </c>
      <c r="D787" s="30">
        <v>2020</v>
      </c>
      <c r="E787" s="91" t="s">
        <v>169</v>
      </c>
      <c r="F787" s="31">
        <v>1</v>
      </c>
      <c r="G787" s="46">
        <v>15</v>
      </c>
      <c r="H787" s="64">
        <v>275.61912999999998</v>
      </c>
      <c r="I787" s="60"/>
    </row>
    <row r="788" spans="2:9" ht="47.25" customHeight="1" x14ac:dyDescent="0.25">
      <c r="B788" s="73"/>
      <c r="C788" s="88" t="s">
        <v>309</v>
      </c>
      <c r="D788" s="30">
        <v>2020</v>
      </c>
      <c r="E788" s="91" t="s">
        <v>28</v>
      </c>
      <c r="F788" s="31">
        <v>1</v>
      </c>
      <c r="G788" s="46">
        <v>50</v>
      </c>
      <c r="H788" s="64">
        <v>801.39379000000008</v>
      </c>
      <c r="I788" s="60"/>
    </row>
    <row r="789" spans="2:9" ht="15.75" customHeight="1" x14ac:dyDescent="0.25">
      <c r="B789" s="73"/>
      <c r="C789" s="106" t="s">
        <v>266</v>
      </c>
      <c r="D789" s="30"/>
      <c r="E789" s="91"/>
      <c r="F789" s="31"/>
      <c r="G789" s="46"/>
      <c r="H789" s="64"/>
      <c r="I789" s="60"/>
    </row>
    <row r="790" spans="2:9" ht="15.75" customHeight="1" x14ac:dyDescent="0.25">
      <c r="B790" s="73"/>
      <c r="C790" s="106" t="s">
        <v>267</v>
      </c>
      <c r="D790" s="30"/>
      <c r="E790" s="91"/>
      <c r="F790" s="31"/>
      <c r="G790" s="46"/>
      <c r="H790" s="64"/>
      <c r="I790" s="60"/>
    </row>
    <row r="791" spans="2:9" ht="47.25" customHeight="1" x14ac:dyDescent="0.25">
      <c r="B791" s="73"/>
      <c r="C791" s="88" t="s">
        <v>232</v>
      </c>
      <c r="D791" s="30">
        <v>2021</v>
      </c>
      <c r="E791" s="91" t="s">
        <v>28</v>
      </c>
      <c r="F791" s="31">
        <v>1</v>
      </c>
      <c r="G791" s="46">
        <v>15</v>
      </c>
      <c r="H791" s="64">
        <v>3068.2662080294331</v>
      </c>
      <c r="I791" s="60"/>
    </row>
    <row r="792" spans="2:9" ht="31.5" customHeight="1" x14ac:dyDescent="0.25">
      <c r="B792" s="73"/>
      <c r="C792" s="88" t="s">
        <v>233</v>
      </c>
      <c r="D792" s="30">
        <v>2021</v>
      </c>
      <c r="E792" s="91" t="s">
        <v>28</v>
      </c>
      <c r="F792" s="31">
        <v>1</v>
      </c>
      <c r="G792" s="46">
        <v>60</v>
      </c>
      <c r="H792" s="64">
        <v>3098.47811</v>
      </c>
      <c r="I792" s="60"/>
    </row>
    <row r="793" spans="2:9" ht="47.25" customHeight="1" x14ac:dyDescent="0.25">
      <c r="B793" s="73"/>
      <c r="C793" s="88" t="s">
        <v>195</v>
      </c>
      <c r="D793" s="30">
        <v>2021</v>
      </c>
      <c r="E793" s="91" t="s">
        <v>28</v>
      </c>
      <c r="F793" s="31">
        <v>1</v>
      </c>
      <c r="G793" s="46">
        <v>15</v>
      </c>
      <c r="H793" s="64">
        <v>747.80743999999993</v>
      </c>
      <c r="I793" s="60"/>
    </row>
    <row r="794" spans="2:9" ht="47.25" customHeight="1" x14ac:dyDescent="0.25">
      <c r="B794" s="73"/>
      <c r="C794" s="88" t="s">
        <v>170</v>
      </c>
      <c r="D794" s="30">
        <v>2021</v>
      </c>
      <c r="E794" s="91" t="s">
        <v>28</v>
      </c>
      <c r="F794" s="31">
        <v>1</v>
      </c>
      <c r="G794" s="46">
        <v>10</v>
      </c>
      <c r="H794" s="64">
        <v>720.94183901241479</v>
      </c>
      <c r="I794" s="60"/>
    </row>
    <row r="795" spans="2:9" ht="47.25" customHeight="1" x14ac:dyDescent="0.25">
      <c r="B795" s="73"/>
      <c r="C795" s="88" t="s">
        <v>203</v>
      </c>
      <c r="D795" s="30">
        <v>2021</v>
      </c>
      <c r="E795" s="91" t="s">
        <v>28</v>
      </c>
      <c r="F795" s="31">
        <v>1</v>
      </c>
      <c r="G795" s="46">
        <v>15</v>
      </c>
      <c r="H795" s="64">
        <v>882.62063000000001</v>
      </c>
      <c r="I795" s="60"/>
    </row>
    <row r="796" spans="2:9" ht="47.25" customHeight="1" x14ac:dyDescent="0.25">
      <c r="B796" s="73"/>
      <c r="C796" s="88" t="s">
        <v>204</v>
      </c>
      <c r="D796" s="30">
        <v>2021</v>
      </c>
      <c r="E796" s="91" t="s">
        <v>28</v>
      </c>
      <c r="F796" s="31">
        <v>1</v>
      </c>
      <c r="G796" s="46">
        <v>15</v>
      </c>
      <c r="H796" s="64">
        <v>694.11258995165497</v>
      </c>
      <c r="I796" s="60"/>
    </row>
    <row r="797" spans="2:9" ht="47.25" customHeight="1" x14ac:dyDescent="0.25">
      <c r="B797" s="73"/>
      <c r="C797" s="88" t="s">
        <v>164</v>
      </c>
      <c r="D797" s="30">
        <v>2021</v>
      </c>
      <c r="E797" s="91" t="s">
        <v>28</v>
      </c>
      <c r="F797" s="31">
        <v>1</v>
      </c>
      <c r="G797" s="46">
        <v>10</v>
      </c>
      <c r="H797" s="64">
        <v>781.59011999999996</v>
      </c>
      <c r="I797" s="60"/>
    </row>
    <row r="798" spans="2:9" ht="47.25" customHeight="1" x14ac:dyDescent="0.25">
      <c r="B798" s="73"/>
      <c r="C798" s="88" t="s">
        <v>199</v>
      </c>
      <c r="D798" s="30">
        <v>2021</v>
      </c>
      <c r="E798" s="91" t="s">
        <v>28</v>
      </c>
      <c r="F798" s="31">
        <v>1</v>
      </c>
      <c r="G798" s="46">
        <v>35</v>
      </c>
      <c r="H798" s="64">
        <v>448.78571999999997</v>
      </c>
      <c r="I798" s="60"/>
    </row>
    <row r="799" spans="2:9" ht="47.25" customHeight="1" x14ac:dyDescent="0.25">
      <c r="B799" s="73"/>
      <c r="C799" s="88" t="s">
        <v>192</v>
      </c>
      <c r="D799" s="30">
        <v>2021</v>
      </c>
      <c r="E799" s="91" t="s">
        <v>28</v>
      </c>
      <c r="F799" s="31">
        <v>1</v>
      </c>
      <c r="G799" s="46">
        <v>15</v>
      </c>
      <c r="H799" s="64">
        <v>782.64599681585082</v>
      </c>
      <c r="I799" s="60"/>
    </row>
    <row r="800" spans="2:9" ht="47.25" customHeight="1" x14ac:dyDescent="0.25">
      <c r="B800" s="73"/>
      <c r="C800" s="88" t="s">
        <v>194</v>
      </c>
      <c r="D800" s="30">
        <v>2021</v>
      </c>
      <c r="E800" s="91" t="s">
        <v>28</v>
      </c>
      <c r="F800" s="31">
        <v>1</v>
      </c>
      <c r="G800" s="46">
        <v>15</v>
      </c>
      <c r="H800" s="64">
        <v>777.57559526023169</v>
      </c>
      <c r="I800" s="60"/>
    </row>
    <row r="801" spans="2:9" ht="47.25" customHeight="1" x14ac:dyDescent="0.25">
      <c r="B801" s="73"/>
      <c r="C801" s="88" t="s">
        <v>200</v>
      </c>
      <c r="D801" s="30">
        <v>2021</v>
      </c>
      <c r="E801" s="91" t="s">
        <v>28</v>
      </c>
      <c r="F801" s="31">
        <v>1</v>
      </c>
      <c r="G801" s="46">
        <v>25</v>
      </c>
      <c r="H801" s="64">
        <v>816.54160999999999</v>
      </c>
      <c r="I801" s="60"/>
    </row>
    <row r="802" spans="2:9" ht="15.75" customHeight="1" x14ac:dyDescent="0.25">
      <c r="B802" s="73"/>
      <c r="C802" s="106" t="s">
        <v>268</v>
      </c>
      <c r="D802" s="30"/>
      <c r="E802" s="91"/>
      <c r="F802" s="31"/>
      <c r="G802" s="46"/>
      <c r="H802" s="64"/>
      <c r="I802" s="60"/>
    </row>
    <row r="803" spans="2:9" ht="15.75" customHeight="1" x14ac:dyDescent="0.25">
      <c r="B803" s="73"/>
      <c r="C803" s="106" t="s">
        <v>265</v>
      </c>
      <c r="D803" s="30"/>
      <c r="E803" s="91"/>
      <c r="F803" s="31"/>
      <c r="G803" s="46"/>
      <c r="H803" s="64"/>
      <c r="I803" s="60"/>
    </row>
    <row r="804" spans="2:9" ht="40.5" customHeight="1" x14ac:dyDescent="0.25">
      <c r="B804" s="73"/>
      <c r="C804" s="88" t="s">
        <v>411</v>
      </c>
      <c r="D804" s="30">
        <v>2019</v>
      </c>
      <c r="E804" s="91" t="s">
        <v>28</v>
      </c>
      <c r="F804" s="31">
        <v>1</v>
      </c>
      <c r="G804" s="46">
        <v>200</v>
      </c>
      <c r="H804" s="64">
        <v>348.92657561897317</v>
      </c>
      <c r="I804" s="60"/>
    </row>
    <row r="805" spans="2:9" ht="15.75" customHeight="1" x14ac:dyDescent="0.25">
      <c r="B805" s="73"/>
      <c r="C805" s="88" t="s">
        <v>387</v>
      </c>
      <c r="D805" s="30">
        <v>2019</v>
      </c>
      <c r="E805" s="91" t="s">
        <v>28</v>
      </c>
      <c r="F805" s="31">
        <v>1</v>
      </c>
      <c r="G805" s="46">
        <v>250</v>
      </c>
      <c r="H805" s="64">
        <v>569.68305000000009</v>
      </c>
      <c r="I805" s="60"/>
    </row>
    <row r="806" spans="2:9" ht="15.75" customHeight="1" x14ac:dyDescent="0.25">
      <c r="B806" s="73"/>
      <c r="C806" s="88" t="s">
        <v>443</v>
      </c>
      <c r="D806" s="30">
        <v>2019</v>
      </c>
      <c r="E806" s="91" t="s">
        <v>28</v>
      </c>
      <c r="F806" s="31">
        <v>1</v>
      </c>
      <c r="G806" s="46">
        <v>147</v>
      </c>
      <c r="H806" s="64">
        <v>366.61739999999998</v>
      </c>
      <c r="I806" s="60"/>
    </row>
    <row r="807" spans="2:9" ht="15.75" customHeight="1" x14ac:dyDescent="0.25">
      <c r="B807" s="73"/>
      <c r="C807" s="88" t="s">
        <v>454</v>
      </c>
      <c r="D807" s="30">
        <v>2019</v>
      </c>
      <c r="E807" s="91" t="s">
        <v>169</v>
      </c>
      <c r="F807" s="31">
        <v>1</v>
      </c>
      <c r="G807" s="46">
        <v>10</v>
      </c>
      <c r="H807" s="64">
        <v>520.70089092633282</v>
      </c>
      <c r="I807" s="60"/>
    </row>
    <row r="808" spans="2:9" ht="15.75" customHeight="1" x14ac:dyDescent="0.25">
      <c r="B808" s="73"/>
      <c r="C808" s="88" t="s">
        <v>506</v>
      </c>
      <c r="D808" s="30">
        <v>2019</v>
      </c>
      <c r="E808" s="91" t="s">
        <v>28</v>
      </c>
      <c r="F808" s="31">
        <v>1</v>
      </c>
      <c r="G808" s="46">
        <v>147</v>
      </c>
      <c r="H808" s="64">
        <v>344.20153349714644</v>
      </c>
      <c r="I808" s="60"/>
    </row>
    <row r="809" spans="2:9" ht="15.75" customHeight="1" x14ac:dyDescent="0.25">
      <c r="B809" s="73"/>
      <c r="C809" s="88" t="s">
        <v>514</v>
      </c>
      <c r="D809" s="30">
        <v>2019</v>
      </c>
      <c r="E809" s="91" t="s">
        <v>28</v>
      </c>
      <c r="F809" s="31">
        <v>1</v>
      </c>
      <c r="G809" s="46">
        <v>145</v>
      </c>
      <c r="H809" s="64">
        <v>599.77555028554741</v>
      </c>
      <c r="I809" s="60"/>
    </row>
    <row r="810" spans="2:9" ht="15.75" customHeight="1" x14ac:dyDescent="0.25">
      <c r="B810" s="73"/>
      <c r="C810" s="88" t="s">
        <v>521</v>
      </c>
      <c r="D810" s="30">
        <v>2019</v>
      </c>
      <c r="E810" s="91" t="s">
        <v>28</v>
      </c>
      <c r="F810" s="31">
        <v>1</v>
      </c>
      <c r="G810" s="46">
        <v>17</v>
      </c>
      <c r="H810" s="64">
        <v>507.91931783501593</v>
      </c>
      <c r="I810" s="60"/>
    </row>
    <row r="811" spans="2:9" ht="15.75" customHeight="1" x14ac:dyDescent="0.25">
      <c r="B811" s="73"/>
      <c r="C811" s="88" t="s">
        <v>815</v>
      </c>
      <c r="D811" s="30">
        <v>2019</v>
      </c>
      <c r="E811" s="91" t="s">
        <v>28</v>
      </c>
      <c r="F811" s="31">
        <v>1</v>
      </c>
      <c r="G811" s="46">
        <v>148</v>
      </c>
      <c r="H811" s="64">
        <v>489.26276000000001</v>
      </c>
      <c r="I811" s="60"/>
    </row>
    <row r="812" spans="2:9" ht="15.75" customHeight="1" x14ac:dyDescent="0.25">
      <c r="B812" s="73"/>
      <c r="C812" s="88" t="s">
        <v>532</v>
      </c>
      <c r="D812" s="30">
        <v>2019</v>
      </c>
      <c r="E812" s="91" t="s">
        <v>169</v>
      </c>
      <c r="F812" s="31">
        <v>1</v>
      </c>
      <c r="G812" s="46">
        <v>7</v>
      </c>
      <c r="H812" s="64">
        <v>349.09689147363758</v>
      </c>
      <c r="I812" s="60"/>
    </row>
    <row r="813" spans="2:9" ht="15.75" customHeight="1" x14ac:dyDescent="0.25">
      <c r="B813" s="73"/>
      <c r="C813" s="88" t="s">
        <v>571</v>
      </c>
      <c r="D813" s="30">
        <v>2019</v>
      </c>
      <c r="E813" s="91" t="s">
        <v>28</v>
      </c>
      <c r="F813" s="31">
        <v>1</v>
      </c>
      <c r="G813" s="46">
        <v>142</v>
      </c>
      <c r="H813" s="64">
        <v>513.1379865622547</v>
      </c>
      <c r="I813" s="60"/>
    </row>
    <row r="814" spans="2:9" ht="15.75" customHeight="1" x14ac:dyDescent="0.25">
      <c r="B814" s="73"/>
      <c r="C814" s="88" t="s">
        <v>818</v>
      </c>
      <c r="D814" s="30">
        <v>2019</v>
      </c>
      <c r="E814" s="91" t="s">
        <v>28</v>
      </c>
      <c r="F814" s="31">
        <v>1</v>
      </c>
      <c r="G814" s="46">
        <v>150</v>
      </c>
      <c r="H814" s="64">
        <v>618.93837907543013</v>
      </c>
      <c r="I814" s="60"/>
    </row>
    <row r="815" spans="2:9" ht="15.75" customHeight="1" x14ac:dyDescent="0.25">
      <c r="B815" s="73"/>
      <c r="C815" s="88" t="s">
        <v>792</v>
      </c>
      <c r="D815" s="30">
        <v>2019</v>
      </c>
      <c r="E815" s="91" t="s">
        <v>28</v>
      </c>
      <c r="F815" s="31">
        <v>1</v>
      </c>
      <c r="G815" s="46">
        <v>310</v>
      </c>
      <c r="H815" s="64">
        <v>619.8162321575619</v>
      </c>
      <c r="I815" s="60"/>
    </row>
    <row r="816" spans="2:9" ht="15.75" customHeight="1" x14ac:dyDescent="0.25">
      <c r="B816" s="73"/>
      <c r="C816" s="88" t="s">
        <v>599</v>
      </c>
      <c r="D816" s="30">
        <v>2019</v>
      </c>
      <c r="E816" s="91" t="s">
        <v>28</v>
      </c>
      <c r="F816" s="31">
        <v>1</v>
      </c>
      <c r="G816" s="46">
        <v>10</v>
      </c>
      <c r="H816" s="64">
        <v>625.2092038507418</v>
      </c>
      <c r="I816" s="60"/>
    </row>
    <row r="817" spans="2:9" ht="31.5" customHeight="1" x14ac:dyDescent="0.25">
      <c r="B817" s="73"/>
      <c r="C817" s="88" t="s">
        <v>617</v>
      </c>
      <c r="D817" s="30">
        <v>2020</v>
      </c>
      <c r="E817" s="91" t="s">
        <v>28</v>
      </c>
      <c r="F817" s="31">
        <v>1</v>
      </c>
      <c r="G817" s="46">
        <v>15</v>
      </c>
      <c r="H817" s="64">
        <v>582.85879</v>
      </c>
      <c r="I817" s="60"/>
    </row>
    <row r="818" spans="2:9" ht="47.25" customHeight="1" x14ac:dyDescent="0.25">
      <c r="B818" s="73"/>
      <c r="C818" s="88" t="s">
        <v>618</v>
      </c>
      <c r="D818" s="30">
        <v>2020</v>
      </c>
      <c r="E818" s="91" t="s">
        <v>28</v>
      </c>
      <c r="F818" s="31">
        <v>1</v>
      </c>
      <c r="G818" s="46">
        <v>15</v>
      </c>
      <c r="H818" s="64">
        <v>364.49760000000003</v>
      </c>
      <c r="I818" s="60"/>
    </row>
    <row r="819" spans="2:9" ht="47.25" customHeight="1" x14ac:dyDescent="0.25">
      <c r="B819" s="73"/>
      <c r="C819" s="88" t="s">
        <v>628</v>
      </c>
      <c r="D819" s="30">
        <v>2020</v>
      </c>
      <c r="E819" s="91" t="s">
        <v>28</v>
      </c>
      <c r="F819" s="31">
        <v>1</v>
      </c>
      <c r="G819" s="46">
        <v>15</v>
      </c>
      <c r="H819" s="64">
        <v>465.38375000000002</v>
      </c>
      <c r="I819" s="60"/>
    </row>
    <row r="820" spans="2:9" ht="47.25" customHeight="1" x14ac:dyDescent="0.25">
      <c r="B820" s="73"/>
      <c r="C820" s="88" t="s">
        <v>642</v>
      </c>
      <c r="D820" s="30">
        <v>2020</v>
      </c>
      <c r="E820" s="91" t="s">
        <v>169</v>
      </c>
      <c r="F820" s="31">
        <v>1</v>
      </c>
      <c r="G820" s="46">
        <v>5</v>
      </c>
      <c r="H820" s="64">
        <v>659.13796000000013</v>
      </c>
      <c r="I820" s="60"/>
    </row>
    <row r="821" spans="2:9" ht="31.5" customHeight="1" x14ac:dyDescent="0.25">
      <c r="B821" s="73"/>
      <c r="C821" s="88" t="s">
        <v>668</v>
      </c>
      <c r="D821" s="30">
        <v>2020</v>
      </c>
      <c r="E821" s="91" t="s">
        <v>28</v>
      </c>
      <c r="F821" s="31">
        <v>1</v>
      </c>
      <c r="G821" s="46">
        <v>15</v>
      </c>
      <c r="H821" s="64">
        <v>609.65413999999998</v>
      </c>
      <c r="I821" s="60"/>
    </row>
    <row r="822" spans="2:9" ht="31.5" customHeight="1" x14ac:dyDescent="0.25">
      <c r="B822" s="73"/>
      <c r="C822" s="88" t="s">
        <v>712</v>
      </c>
      <c r="D822" s="30">
        <v>2020</v>
      </c>
      <c r="E822" s="91" t="s">
        <v>169</v>
      </c>
      <c r="F822" s="31">
        <v>1</v>
      </c>
      <c r="G822" s="46">
        <v>7</v>
      </c>
      <c r="H822" s="64">
        <v>580.06800726892902</v>
      </c>
      <c r="I822" s="60"/>
    </row>
    <row r="823" spans="2:9" ht="47.25" customHeight="1" x14ac:dyDescent="0.25">
      <c r="B823" s="73"/>
      <c r="C823" s="88" t="s">
        <v>795</v>
      </c>
      <c r="D823" s="30">
        <v>2020</v>
      </c>
      <c r="E823" s="91" t="s">
        <v>169</v>
      </c>
      <c r="F823" s="31">
        <v>1</v>
      </c>
      <c r="G823" s="46">
        <v>5</v>
      </c>
      <c r="H823" s="64">
        <v>947.60984999999994</v>
      </c>
      <c r="I823" s="60"/>
    </row>
    <row r="824" spans="2:9" ht="47.25" customHeight="1" x14ac:dyDescent="0.25">
      <c r="B824" s="73"/>
      <c r="C824" s="88" t="s">
        <v>736</v>
      </c>
      <c r="D824" s="30">
        <v>2020</v>
      </c>
      <c r="E824" s="91" t="s">
        <v>28</v>
      </c>
      <c r="F824" s="31">
        <v>1</v>
      </c>
      <c r="G824" s="46">
        <v>15</v>
      </c>
      <c r="H824" s="64">
        <v>829.4781999999999</v>
      </c>
      <c r="I824" s="60"/>
    </row>
    <row r="825" spans="2:9" ht="47.25" customHeight="1" x14ac:dyDescent="0.25">
      <c r="B825" s="73"/>
      <c r="C825" s="88" t="s">
        <v>796</v>
      </c>
      <c r="D825" s="30">
        <v>2020</v>
      </c>
      <c r="E825" s="91" t="s">
        <v>28</v>
      </c>
      <c r="F825" s="31">
        <v>1</v>
      </c>
      <c r="G825" s="46">
        <v>10</v>
      </c>
      <c r="H825" s="64">
        <v>891.35721000000001</v>
      </c>
      <c r="I825" s="60"/>
    </row>
    <row r="826" spans="2:9" ht="47.25" customHeight="1" x14ac:dyDescent="0.25">
      <c r="B826" s="73"/>
      <c r="C826" s="88" t="s">
        <v>744</v>
      </c>
      <c r="D826" s="30">
        <v>2020</v>
      </c>
      <c r="E826" s="91" t="s">
        <v>28</v>
      </c>
      <c r="F826" s="31">
        <v>1</v>
      </c>
      <c r="G826" s="46">
        <v>7.6</v>
      </c>
      <c r="H826" s="64">
        <v>827.70365000000004</v>
      </c>
      <c r="I826" s="60"/>
    </row>
    <row r="827" spans="2:9" ht="47.25" customHeight="1" x14ac:dyDescent="0.25">
      <c r="B827" s="73"/>
      <c r="C827" s="88" t="s">
        <v>797</v>
      </c>
      <c r="D827" s="30">
        <v>2020</v>
      </c>
      <c r="E827" s="91" t="s">
        <v>28</v>
      </c>
      <c r="F827" s="31">
        <v>1</v>
      </c>
      <c r="G827" s="46">
        <v>10</v>
      </c>
      <c r="H827" s="64">
        <v>810.98477000000003</v>
      </c>
      <c r="I827" s="60"/>
    </row>
    <row r="828" spans="2:9" ht="47.25" customHeight="1" x14ac:dyDescent="0.25">
      <c r="B828" s="73"/>
      <c r="C828" s="88" t="s">
        <v>762</v>
      </c>
      <c r="D828" s="30">
        <v>2020</v>
      </c>
      <c r="E828" s="91" t="s">
        <v>28</v>
      </c>
      <c r="F828" s="31">
        <v>1</v>
      </c>
      <c r="G828" s="46">
        <v>150</v>
      </c>
      <c r="H828" s="64">
        <v>819.73167000000001</v>
      </c>
      <c r="I828" s="60"/>
    </row>
    <row r="829" spans="2:9" ht="47.25" customHeight="1" x14ac:dyDescent="0.25">
      <c r="B829" s="73"/>
      <c r="C829" s="88" t="s">
        <v>765</v>
      </c>
      <c r="D829" s="30">
        <v>2020</v>
      </c>
      <c r="E829" s="91" t="s">
        <v>28</v>
      </c>
      <c r="F829" s="31">
        <v>1</v>
      </c>
      <c r="G829" s="46">
        <v>30</v>
      </c>
      <c r="H829" s="64">
        <v>368.12478000000004</v>
      </c>
      <c r="I829" s="60"/>
    </row>
    <row r="830" spans="2:9" ht="31.5" customHeight="1" x14ac:dyDescent="0.25">
      <c r="B830" s="73"/>
      <c r="C830" s="88" t="s">
        <v>772</v>
      </c>
      <c r="D830" s="30">
        <v>2020</v>
      </c>
      <c r="E830" s="91" t="s">
        <v>28</v>
      </c>
      <c r="F830" s="31">
        <v>1</v>
      </c>
      <c r="G830" s="46">
        <v>150</v>
      </c>
      <c r="H830" s="64">
        <v>350.52366999999998</v>
      </c>
      <c r="I830" s="60"/>
    </row>
    <row r="831" spans="2:9" ht="47.25" customHeight="1" x14ac:dyDescent="0.25">
      <c r="B831" s="73"/>
      <c r="C831" s="88" t="s">
        <v>778</v>
      </c>
      <c r="D831" s="30">
        <v>2020</v>
      </c>
      <c r="E831" s="91" t="s">
        <v>28</v>
      </c>
      <c r="F831" s="31">
        <v>1</v>
      </c>
      <c r="G831" s="46">
        <v>50</v>
      </c>
      <c r="H831" s="64">
        <v>743.68381000000011</v>
      </c>
      <c r="I831" s="60"/>
    </row>
    <row r="832" spans="2:9" ht="47.25" customHeight="1" x14ac:dyDescent="0.25">
      <c r="B832" s="73"/>
      <c r="C832" s="88" t="s">
        <v>780</v>
      </c>
      <c r="D832" s="30">
        <v>2020</v>
      </c>
      <c r="E832" s="91" t="s">
        <v>28</v>
      </c>
      <c r="F832" s="31">
        <v>1</v>
      </c>
      <c r="G832" s="46">
        <v>65</v>
      </c>
      <c r="H832" s="64">
        <v>685.69921999999997</v>
      </c>
      <c r="I832" s="60"/>
    </row>
    <row r="833" spans="2:9" ht="47.25" customHeight="1" x14ac:dyDescent="0.25">
      <c r="B833" s="73"/>
      <c r="C833" s="88" t="s">
        <v>413</v>
      </c>
      <c r="D833" s="30">
        <v>2020</v>
      </c>
      <c r="E833" s="91" t="s">
        <v>28</v>
      </c>
      <c r="F833" s="31">
        <v>1</v>
      </c>
      <c r="G833" s="46">
        <v>15</v>
      </c>
      <c r="H833" s="64">
        <v>672.64413999999999</v>
      </c>
      <c r="I833" s="60"/>
    </row>
    <row r="834" spans="2:9" ht="47.25" customHeight="1" x14ac:dyDescent="0.25">
      <c r="B834" s="73"/>
      <c r="C834" s="88" t="s">
        <v>406</v>
      </c>
      <c r="D834" s="30">
        <v>2020</v>
      </c>
      <c r="E834" s="91" t="s">
        <v>28</v>
      </c>
      <c r="F834" s="31">
        <v>1</v>
      </c>
      <c r="G834" s="46">
        <v>150</v>
      </c>
      <c r="H834" s="64">
        <v>711.57157999999993</v>
      </c>
      <c r="I834" s="60"/>
    </row>
    <row r="835" spans="2:9" ht="47.25" customHeight="1" x14ac:dyDescent="0.25">
      <c r="B835" s="73"/>
      <c r="C835" s="88" t="s">
        <v>196</v>
      </c>
      <c r="D835" s="30">
        <v>2021</v>
      </c>
      <c r="E835" s="91" t="s">
        <v>28</v>
      </c>
      <c r="F835" s="31">
        <v>1</v>
      </c>
      <c r="G835" s="46">
        <v>30</v>
      </c>
      <c r="H835" s="64">
        <v>904.54698999999994</v>
      </c>
      <c r="I835" s="60"/>
    </row>
    <row r="836" spans="2:9" ht="47.25" customHeight="1" x14ac:dyDescent="0.25">
      <c r="B836" s="78"/>
      <c r="C836" s="88" t="s">
        <v>172</v>
      </c>
      <c r="D836" s="30">
        <v>2021</v>
      </c>
      <c r="E836" s="91" t="s">
        <v>28</v>
      </c>
      <c r="F836" s="31">
        <v>1</v>
      </c>
      <c r="G836" s="46">
        <v>15</v>
      </c>
      <c r="H836" s="64">
        <v>614.63566999999989</v>
      </c>
      <c r="I836" s="60"/>
    </row>
    <row r="837" spans="2:9" ht="47.25" customHeight="1" x14ac:dyDescent="0.25">
      <c r="B837" s="73"/>
      <c r="C837" s="88" t="s">
        <v>177</v>
      </c>
      <c r="D837" s="30">
        <v>2021</v>
      </c>
      <c r="E837" s="91" t="s">
        <v>169</v>
      </c>
      <c r="F837" s="31">
        <v>1</v>
      </c>
      <c r="G837" s="46">
        <v>10</v>
      </c>
      <c r="H837" s="64">
        <v>856.30873727304333</v>
      </c>
      <c r="I837" s="60"/>
    </row>
    <row r="838" spans="2:9" ht="31.5" customHeight="1" x14ac:dyDescent="0.25">
      <c r="B838" s="73"/>
      <c r="C838" s="88" t="s">
        <v>180</v>
      </c>
      <c r="D838" s="30">
        <v>2021</v>
      </c>
      <c r="E838" s="91" t="s">
        <v>28</v>
      </c>
      <c r="F838" s="31">
        <v>1</v>
      </c>
      <c r="G838" s="46">
        <v>7.6</v>
      </c>
      <c r="H838" s="64">
        <v>845.87126350927122</v>
      </c>
      <c r="I838" s="60"/>
    </row>
    <row r="839" spans="2:9" ht="47.25" customHeight="1" x14ac:dyDescent="0.25">
      <c r="B839" s="73"/>
      <c r="C839" s="88" t="s">
        <v>191</v>
      </c>
      <c r="D839" s="30">
        <v>2021</v>
      </c>
      <c r="E839" s="91" t="s">
        <v>28</v>
      </c>
      <c r="F839" s="31">
        <v>1</v>
      </c>
      <c r="G839" s="46">
        <v>15</v>
      </c>
      <c r="H839" s="64">
        <v>935.21917999999994</v>
      </c>
      <c r="I839" s="60"/>
    </row>
    <row r="840" spans="2:9" ht="15.75" customHeight="1" x14ac:dyDescent="0.25">
      <c r="B840" s="73"/>
      <c r="C840" s="106" t="s">
        <v>267</v>
      </c>
      <c r="D840" s="30"/>
      <c r="E840" s="91"/>
      <c r="F840" s="31"/>
      <c r="G840" s="46"/>
      <c r="H840" s="64"/>
      <c r="I840" s="60"/>
    </row>
    <row r="841" spans="2:9" ht="47.25" customHeight="1" x14ac:dyDescent="0.25">
      <c r="B841" s="73"/>
      <c r="C841" s="88" t="s">
        <v>248</v>
      </c>
      <c r="D841" s="30">
        <v>2021</v>
      </c>
      <c r="E841" s="91" t="s">
        <v>28</v>
      </c>
      <c r="F841" s="31">
        <v>1</v>
      </c>
      <c r="G841" s="46">
        <v>150</v>
      </c>
      <c r="H841" s="64">
        <v>2906.9842668861497</v>
      </c>
      <c r="I841" s="60"/>
    </row>
    <row r="842" spans="2:9" ht="15.75" customHeight="1" x14ac:dyDescent="0.25">
      <c r="B842" s="73"/>
      <c r="C842" s="106" t="s">
        <v>427</v>
      </c>
      <c r="D842" s="30"/>
      <c r="E842" s="91"/>
      <c r="F842" s="31"/>
      <c r="G842" s="46"/>
      <c r="H842" s="64"/>
      <c r="I842" s="60"/>
    </row>
    <row r="843" spans="2:9" ht="15.75" customHeight="1" x14ac:dyDescent="0.25">
      <c r="B843" s="73"/>
      <c r="C843" s="106" t="s">
        <v>265</v>
      </c>
      <c r="D843" s="30"/>
      <c r="E843" s="91"/>
      <c r="F843" s="31"/>
      <c r="G843" s="46"/>
      <c r="H843" s="64"/>
      <c r="I843" s="60"/>
    </row>
    <row r="844" spans="2:9" ht="47.25" customHeight="1" x14ac:dyDescent="0.25">
      <c r="B844" s="73"/>
      <c r="C844" s="88" t="s">
        <v>810</v>
      </c>
      <c r="D844" s="30">
        <v>2019</v>
      </c>
      <c r="E844" s="91" t="s">
        <v>28</v>
      </c>
      <c r="F844" s="31">
        <v>1</v>
      </c>
      <c r="G844" s="46">
        <v>350</v>
      </c>
      <c r="H844" s="64">
        <v>354.59749999999997</v>
      </c>
      <c r="I844" s="60"/>
    </row>
    <row r="845" spans="2:9" ht="63" customHeight="1" x14ac:dyDescent="0.25">
      <c r="B845" s="73"/>
      <c r="C845" s="88" t="s">
        <v>824</v>
      </c>
      <c r="D845" s="30">
        <v>2020</v>
      </c>
      <c r="E845" s="91" t="s">
        <v>202</v>
      </c>
      <c r="F845" s="31">
        <v>1</v>
      </c>
      <c r="G845" s="46">
        <v>294.2</v>
      </c>
      <c r="H845" s="64">
        <v>889.66425000000004</v>
      </c>
      <c r="I845" s="60"/>
    </row>
    <row r="846" spans="2:9" ht="15.75" customHeight="1" x14ac:dyDescent="0.25">
      <c r="B846" s="73"/>
      <c r="C846" s="106" t="s">
        <v>426</v>
      </c>
      <c r="D846" s="30"/>
      <c r="E846" s="91"/>
      <c r="F846" s="31"/>
      <c r="G846" s="46"/>
      <c r="H846" s="64"/>
      <c r="I846" s="60"/>
    </row>
    <row r="847" spans="2:9" ht="15.75" customHeight="1" x14ac:dyDescent="0.25">
      <c r="B847" s="73"/>
      <c r="C847" s="106" t="s">
        <v>265</v>
      </c>
      <c r="D847" s="30"/>
      <c r="E847" s="91"/>
      <c r="F847" s="31"/>
      <c r="G847" s="46"/>
      <c r="H847" s="64"/>
      <c r="I847" s="60"/>
    </row>
    <row r="848" spans="2:9" ht="31.5" customHeight="1" x14ac:dyDescent="0.25">
      <c r="B848" s="73"/>
      <c r="C848" s="88" t="s">
        <v>398</v>
      </c>
      <c r="D848" s="30">
        <v>2019</v>
      </c>
      <c r="E848" s="91" t="s">
        <v>28</v>
      </c>
      <c r="F848" s="31">
        <v>1</v>
      </c>
      <c r="G848" s="46">
        <v>400</v>
      </c>
      <c r="H848" s="64">
        <v>2529.2457899999999</v>
      </c>
      <c r="I848" s="60"/>
    </row>
    <row r="849" spans="2:9" ht="47.25" customHeight="1" x14ac:dyDescent="0.25">
      <c r="B849" s="73"/>
      <c r="C849" s="88" t="s">
        <v>392</v>
      </c>
      <c r="D849" s="30">
        <v>2020</v>
      </c>
      <c r="E849" s="91" t="s">
        <v>28</v>
      </c>
      <c r="F849" s="31">
        <v>1</v>
      </c>
      <c r="G849" s="46">
        <v>130</v>
      </c>
      <c r="H849" s="64">
        <v>1047.14877</v>
      </c>
      <c r="I849" s="60"/>
    </row>
    <row r="850" spans="2:9" ht="15.75" customHeight="1" x14ac:dyDescent="0.25">
      <c r="B850" s="73"/>
      <c r="C850" s="106" t="s">
        <v>269</v>
      </c>
      <c r="D850" s="30"/>
      <c r="E850" s="91"/>
      <c r="F850" s="31"/>
      <c r="G850" s="46"/>
      <c r="H850" s="64"/>
      <c r="I850" s="60"/>
    </row>
    <row r="851" spans="2:9" ht="15.75" customHeight="1" x14ac:dyDescent="0.25">
      <c r="B851" s="73"/>
      <c r="C851" s="106" t="s">
        <v>268</v>
      </c>
      <c r="D851" s="30"/>
      <c r="E851" s="91"/>
      <c r="F851" s="31"/>
      <c r="G851" s="46"/>
      <c r="H851" s="64"/>
      <c r="I851" s="60"/>
    </row>
    <row r="852" spans="2:9" ht="15.75" customHeight="1" x14ac:dyDescent="0.25">
      <c r="B852" s="73"/>
      <c r="C852" s="106" t="s">
        <v>265</v>
      </c>
      <c r="D852" s="30"/>
      <c r="E852" s="91"/>
      <c r="F852" s="31"/>
      <c r="G852" s="46"/>
      <c r="H852" s="64"/>
      <c r="I852" s="60"/>
    </row>
    <row r="853" spans="2:9" ht="47.25" customHeight="1" x14ac:dyDescent="0.25">
      <c r="B853" s="73"/>
      <c r="C853" s="88" t="s">
        <v>414</v>
      </c>
      <c r="D853" s="30">
        <v>2020</v>
      </c>
      <c r="E853" s="91" t="s">
        <v>28</v>
      </c>
      <c r="F853" s="31">
        <v>1</v>
      </c>
      <c r="G853" s="46">
        <v>150</v>
      </c>
      <c r="H853" s="64">
        <v>3256.4943599999992</v>
      </c>
      <c r="I853" s="60"/>
    </row>
    <row r="854" spans="2:9" ht="47.25" customHeight="1" x14ac:dyDescent="0.25">
      <c r="B854" s="73"/>
      <c r="C854" s="88" t="s">
        <v>767</v>
      </c>
      <c r="D854" s="30">
        <v>2020</v>
      </c>
      <c r="E854" s="91" t="s">
        <v>28</v>
      </c>
      <c r="F854" s="31">
        <v>1</v>
      </c>
      <c r="G854" s="46">
        <v>125</v>
      </c>
      <c r="H854" s="64">
        <v>2861.1505000000002</v>
      </c>
      <c r="I854" s="60"/>
    </row>
    <row r="855" spans="2:9" ht="15.75" customHeight="1" x14ac:dyDescent="0.25">
      <c r="B855" s="73"/>
      <c r="C855" s="106" t="s">
        <v>267</v>
      </c>
      <c r="D855" s="30"/>
      <c r="E855" s="91"/>
      <c r="F855" s="31"/>
      <c r="G855" s="46"/>
      <c r="H855" s="64"/>
      <c r="I855" s="60"/>
    </row>
    <row r="856" spans="2:9" ht="53.25" customHeight="1" x14ac:dyDescent="0.25">
      <c r="B856" s="73"/>
      <c r="C856" s="88" t="s">
        <v>231</v>
      </c>
      <c r="D856" s="30">
        <v>2021</v>
      </c>
      <c r="E856" s="91" t="s">
        <v>28</v>
      </c>
      <c r="F856" s="31">
        <v>1</v>
      </c>
      <c r="G856" s="46">
        <v>128</v>
      </c>
      <c r="H856" s="64">
        <v>5366.6122699999996</v>
      </c>
      <c r="I856" s="60"/>
    </row>
    <row r="857" spans="2:9" ht="15.75" customHeight="1" x14ac:dyDescent="0.25">
      <c r="B857" s="73"/>
      <c r="C857" s="106" t="s">
        <v>427</v>
      </c>
      <c r="D857" s="30"/>
      <c r="E857" s="91"/>
      <c r="F857" s="31"/>
      <c r="G857" s="46"/>
      <c r="H857" s="64"/>
      <c r="I857" s="60"/>
    </row>
    <row r="858" spans="2:9" ht="15.75" customHeight="1" x14ac:dyDescent="0.25">
      <c r="B858" s="73"/>
      <c r="C858" s="106" t="s">
        <v>265</v>
      </c>
      <c r="D858" s="30"/>
      <c r="E858" s="91"/>
      <c r="F858" s="31"/>
      <c r="G858" s="46"/>
      <c r="H858" s="64"/>
      <c r="I858" s="60"/>
    </row>
    <row r="859" spans="2:9" ht="47.25" customHeight="1" x14ac:dyDescent="0.25">
      <c r="B859" s="73"/>
      <c r="C859" s="88" t="s">
        <v>415</v>
      </c>
      <c r="D859" s="30">
        <v>2020</v>
      </c>
      <c r="E859" s="91" t="s">
        <v>28</v>
      </c>
      <c r="F859" s="31">
        <v>1</v>
      </c>
      <c r="G859" s="46">
        <v>132</v>
      </c>
      <c r="H859" s="64">
        <v>2915.17904</v>
      </c>
      <c r="I859" s="60"/>
    </row>
    <row r="860" spans="2:9" ht="126" customHeight="1" x14ac:dyDescent="0.25">
      <c r="B860" s="73"/>
      <c r="C860" s="88" t="s">
        <v>397</v>
      </c>
      <c r="D860" s="30">
        <v>2020</v>
      </c>
      <c r="E860" s="91" t="s">
        <v>28</v>
      </c>
      <c r="F860" s="31">
        <v>1</v>
      </c>
      <c r="G860" s="46">
        <v>350</v>
      </c>
      <c r="H860" s="64">
        <v>1802.32650035351</v>
      </c>
      <c r="I860" s="60"/>
    </row>
    <row r="861" spans="2:9" ht="15.75" customHeight="1" x14ac:dyDescent="0.25">
      <c r="B861" s="73"/>
      <c r="C861" s="106" t="s">
        <v>270</v>
      </c>
      <c r="D861" s="30"/>
      <c r="E861" s="91"/>
      <c r="F861" s="31"/>
      <c r="G861" s="46"/>
      <c r="H861" s="64"/>
      <c r="I861" s="60"/>
    </row>
    <row r="862" spans="2:9" ht="47.25" customHeight="1" x14ac:dyDescent="0.25">
      <c r="B862" s="73"/>
      <c r="C862" s="88" t="s">
        <v>271</v>
      </c>
      <c r="D862" s="30">
        <v>2021</v>
      </c>
      <c r="E862" s="91" t="s">
        <v>28</v>
      </c>
      <c r="F862" s="31">
        <v>1</v>
      </c>
      <c r="G862" s="46">
        <v>15</v>
      </c>
      <c r="H862" s="64">
        <v>15.51826</v>
      </c>
      <c r="I862" s="60"/>
    </row>
    <row r="863" spans="2:9" ht="63" customHeight="1" x14ac:dyDescent="0.25">
      <c r="B863" s="73"/>
      <c r="C863" s="88" t="s">
        <v>272</v>
      </c>
      <c r="D863" s="30">
        <v>2021</v>
      </c>
      <c r="E863" s="91" t="s">
        <v>28</v>
      </c>
      <c r="F863" s="31">
        <v>1</v>
      </c>
      <c r="G863" s="46">
        <v>15</v>
      </c>
      <c r="H863" s="64">
        <v>1.4256600000000001</v>
      </c>
      <c r="I863" s="60"/>
    </row>
    <row r="864" spans="2:9" ht="47.25" customHeight="1" x14ac:dyDescent="0.25">
      <c r="B864" s="73"/>
      <c r="C864" s="88" t="s">
        <v>168</v>
      </c>
      <c r="D864" s="30">
        <v>2021</v>
      </c>
      <c r="E864" s="91" t="s">
        <v>169</v>
      </c>
      <c r="F864" s="31">
        <v>1</v>
      </c>
      <c r="G864" s="46">
        <v>7</v>
      </c>
      <c r="H864" s="64">
        <v>17.867029999999794</v>
      </c>
      <c r="I864" s="60"/>
    </row>
    <row r="865" spans="2:9" ht="63" customHeight="1" x14ac:dyDescent="0.25">
      <c r="B865" s="73"/>
      <c r="C865" s="88" t="s">
        <v>273</v>
      </c>
      <c r="D865" s="30">
        <v>2021</v>
      </c>
      <c r="E865" s="91">
        <v>0.23</v>
      </c>
      <c r="F865" s="31">
        <v>1</v>
      </c>
      <c r="G865" s="46">
        <v>10</v>
      </c>
      <c r="H865" s="64">
        <v>4.0149499999999998</v>
      </c>
      <c r="I865" s="60"/>
    </row>
    <row r="866" spans="2:9" ht="63" customHeight="1" x14ac:dyDescent="0.25">
      <c r="B866" s="73"/>
      <c r="C866" s="88" t="s">
        <v>274</v>
      </c>
      <c r="D866" s="30">
        <v>2021</v>
      </c>
      <c r="E866" s="91">
        <v>0.23</v>
      </c>
      <c r="F866" s="31">
        <v>1</v>
      </c>
      <c r="G866" s="46">
        <v>5</v>
      </c>
      <c r="H866" s="64">
        <v>3.7855100000000004</v>
      </c>
      <c r="I866" s="60"/>
    </row>
    <row r="867" spans="2:9" ht="15.75" customHeight="1" x14ac:dyDescent="0.25">
      <c r="B867" s="67"/>
      <c r="C867" s="119" t="s">
        <v>127</v>
      </c>
      <c r="D867" s="69"/>
      <c r="E867" s="69"/>
      <c r="F867" s="70"/>
      <c r="G867" s="71"/>
      <c r="H867" s="72"/>
    </row>
    <row r="868" spans="2:9" ht="15.75" customHeight="1" x14ac:dyDescent="0.25">
      <c r="B868" s="73"/>
      <c r="C868" s="120" t="s">
        <v>128</v>
      </c>
      <c r="D868" s="33"/>
      <c r="E868" s="80"/>
      <c r="F868" s="75"/>
      <c r="G868" s="76"/>
      <c r="H868" s="77"/>
    </row>
    <row r="869" spans="2:9" ht="15.75" customHeight="1" x14ac:dyDescent="0.25">
      <c r="B869" s="73"/>
      <c r="C869" s="120" t="s">
        <v>124</v>
      </c>
      <c r="D869" s="33"/>
      <c r="E869" s="80"/>
      <c r="F869" s="75"/>
      <c r="G869" s="76"/>
      <c r="H869" s="77"/>
    </row>
    <row r="870" spans="2:9" ht="58.5" customHeight="1" x14ac:dyDescent="0.25">
      <c r="B870" s="73"/>
      <c r="C870" s="142" t="s">
        <v>129</v>
      </c>
      <c r="D870" s="142"/>
      <c r="E870" s="142"/>
      <c r="F870" s="142"/>
      <c r="G870" s="142"/>
      <c r="H870" s="142"/>
    </row>
    <row r="871" spans="2:9" ht="15.75" customHeight="1" x14ac:dyDescent="0.25">
      <c r="B871" s="73"/>
      <c r="C871" s="120" t="s">
        <v>130</v>
      </c>
      <c r="D871" s="33"/>
      <c r="E871" s="80"/>
      <c r="F871" s="75"/>
      <c r="G871" s="76"/>
      <c r="H871" s="77"/>
    </row>
    <row r="872" spans="2:9" ht="15.75" customHeight="1" x14ac:dyDescent="0.25">
      <c r="B872" s="73"/>
      <c r="C872" s="121" t="s">
        <v>269</v>
      </c>
      <c r="D872" s="33"/>
      <c r="E872" s="80"/>
      <c r="F872" s="75"/>
      <c r="G872" s="76"/>
      <c r="H872" s="77"/>
    </row>
    <row r="873" spans="2:9" ht="15.75" customHeight="1" x14ac:dyDescent="0.25">
      <c r="B873" s="73"/>
      <c r="C873" s="106" t="s">
        <v>427</v>
      </c>
      <c r="D873" s="33"/>
      <c r="E873" s="80"/>
      <c r="F873" s="75"/>
      <c r="G873" s="76"/>
      <c r="H873" s="77"/>
    </row>
    <row r="874" spans="2:9" ht="47.25" customHeight="1" x14ac:dyDescent="0.25">
      <c r="B874" s="73"/>
      <c r="C874" s="88" t="s">
        <v>384</v>
      </c>
      <c r="D874" s="33">
        <v>2020</v>
      </c>
      <c r="E874" s="80" t="s">
        <v>198</v>
      </c>
      <c r="F874" s="114">
        <v>2</v>
      </c>
      <c r="G874" s="115">
        <v>2094.5</v>
      </c>
      <c r="H874" s="116">
        <v>8389.9287282000005</v>
      </c>
    </row>
    <row r="875" spans="2:9" ht="15.75" customHeight="1" x14ac:dyDescent="0.25">
      <c r="B875" s="73"/>
      <c r="C875" s="121" t="s">
        <v>275</v>
      </c>
      <c r="D875" s="33"/>
      <c r="E875" s="80"/>
      <c r="F875" s="75"/>
      <c r="G875" s="76"/>
      <c r="H875" s="77"/>
    </row>
    <row r="876" spans="2:9" ht="127.5" customHeight="1" x14ac:dyDescent="0.25">
      <c r="B876" s="73"/>
      <c r="C876" s="88" t="s">
        <v>251</v>
      </c>
      <c r="D876" s="33">
        <v>2021</v>
      </c>
      <c r="E876" s="80" t="s">
        <v>198</v>
      </c>
      <c r="F876" s="114">
        <v>1</v>
      </c>
      <c r="G876" s="115">
        <v>4836</v>
      </c>
      <c r="H876" s="116">
        <v>18085.327893898244</v>
      </c>
    </row>
    <row r="877" spans="2:9" ht="15.75" customHeight="1" x14ac:dyDescent="0.25">
      <c r="B877" s="67"/>
      <c r="C877" s="119" t="s">
        <v>131</v>
      </c>
      <c r="D877" s="69"/>
      <c r="E877" s="69"/>
      <c r="F877" s="70"/>
      <c r="G877" s="71"/>
      <c r="H877" s="72"/>
    </row>
    <row r="878" spans="2:9" ht="15.75" customHeight="1" x14ac:dyDescent="0.25">
      <c r="B878" s="73"/>
      <c r="C878" s="120" t="s">
        <v>132</v>
      </c>
      <c r="D878" s="33"/>
      <c r="E878" s="80"/>
      <c r="F878" s="75"/>
      <c r="G878" s="76"/>
      <c r="H878" s="77"/>
    </row>
    <row r="879" spans="2:9" ht="48.75" customHeight="1" x14ac:dyDescent="0.25">
      <c r="B879" s="73"/>
      <c r="C879" s="142" t="s">
        <v>133</v>
      </c>
      <c r="D879" s="142"/>
      <c r="E879" s="142"/>
      <c r="F879" s="142"/>
      <c r="G879" s="142"/>
      <c r="H879" s="142"/>
    </row>
    <row r="880" spans="2:9" ht="15.75" customHeight="1" x14ac:dyDescent="0.25">
      <c r="B880" s="73"/>
      <c r="C880" s="120" t="s">
        <v>134</v>
      </c>
      <c r="D880" s="33"/>
      <c r="E880" s="80"/>
      <c r="F880" s="75"/>
      <c r="G880" s="76"/>
      <c r="H880" s="77"/>
    </row>
    <row r="881" spans="2:8" ht="20.25" customHeight="1" x14ac:dyDescent="0.25">
      <c r="B881" s="67"/>
      <c r="C881" s="119" t="s">
        <v>135</v>
      </c>
      <c r="D881" s="69"/>
      <c r="E881" s="69"/>
      <c r="F881" s="70"/>
      <c r="G881" s="71"/>
      <c r="H881" s="72"/>
    </row>
    <row r="882" spans="2:8" ht="15.75" customHeight="1" x14ac:dyDescent="0.25">
      <c r="B882" s="73"/>
      <c r="C882" s="120" t="s">
        <v>136</v>
      </c>
      <c r="D882" s="33"/>
      <c r="E882" s="80"/>
      <c r="F882" s="75"/>
      <c r="G882" s="76"/>
      <c r="H882" s="77"/>
    </row>
    <row r="883" spans="2:8" ht="15.75" customHeight="1" x14ac:dyDescent="0.25">
      <c r="B883" s="73"/>
      <c r="C883" s="120" t="s">
        <v>137</v>
      </c>
      <c r="D883" s="33"/>
      <c r="E883" s="80"/>
      <c r="F883" s="75"/>
      <c r="G883" s="76"/>
      <c r="H883" s="77"/>
    </row>
    <row r="884" spans="2:8" ht="15.75" customHeight="1" x14ac:dyDescent="0.25">
      <c r="B884" s="73"/>
      <c r="C884" s="121" t="s">
        <v>280</v>
      </c>
      <c r="D884" s="33"/>
      <c r="E884" s="80"/>
      <c r="F884" s="81"/>
      <c r="G884" s="82"/>
      <c r="H884" s="83"/>
    </row>
    <row r="885" spans="2:8" ht="15.75" customHeight="1" x14ac:dyDescent="0.25">
      <c r="B885" s="73"/>
      <c r="C885" s="120" t="s">
        <v>281</v>
      </c>
      <c r="D885" s="33">
        <v>2023</v>
      </c>
      <c r="E885" s="80" t="s">
        <v>826</v>
      </c>
      <c r="F885" s="81"/>
      <c r="G885" s="86">
        <v>0.4</v>
      </c>
      <c r="H885" s="85">
        <v>19.579999999999998</v>
      </c>
    </row>
    <row r="886" spans="2:8" ht="15.75" hidden="1" customHeight="1" x14ac:dyDescent="0.25">
      <c r="B886" s="73"/>
      <c r="C886" s="120" t="s">
        <v>282</v>
      </c>
      <c r="D886" s="33">
        <v>2023</v>
      </c>
      <c r="E886" s="80" t="s">
        <v>221</v>
      </c>
      <c r="F886" s="81"/>
      <c r="G886" s="135">
        <v>0.23</v>
      </c>
      <c r="H886" s="85" t="s">
        <v>825</v>
      </c>
    </row>
    <row r="887" spans="2:8" ht="15.75" hidden="1" customHeight="1" x14ac:dyDescent="0.25">
      <c r="B887" s="73"/>
      <c r="C887" s="120" t="s">
        <v>283</v>
      </c>
      <c r="D887" s="33">
        <v>2023</v>
      </c>
      <c r="E887" s="80" t="s">
        <v>221</v>
      </c>
      <c r="F887" s="81"/>
      <c r="G887" s="135">
        <v>0.23</v>
      </c>
      <c r="H887" s="85" t="s">
        <v>825</v>
      </c>
    </row>
    <row r="888" spans="2:8" ht="15.75" customHeight="1" x14ac:dyDescent="0.25">
      <c r="B888" s="73"/>
      <c r="C888" s="121" t="s">
        <v>284</v>
      </c>
      <c r="D888" s="33"/>
      <c r="E888" s="80"/>
      <c r="F888" s="81"/>
      <c r="G888" s="86"/>
      <c r="H888" s="87"/>
    </row>
    <row r="889" spans="2:8" ht="15.75" customHeight="1" x14ac:dyDescent="0.25">
      <c r="B889" s="73"/>
      <c r="C889" s="120" t="s">
        <v>285</v>
      </c>
      <c r="D889" s="33">
        <v>2023</v>
      </c>
      <c r="E889" s="80" t="s">
        <v>826</v>
      </c>
      <c r="F889" s="81"/>
      <c r="G889" s="86">
        <v>0.4</v>
      </c>
      <c r="H889" s="85">
        <v>32.04</v>
      </c>
    </row>
    <row r="890" spans="2:8" ht="15.75" customHeight="1" x14ac:dyDescent="0.25">
      <c r="B890" s="73"/>
      <c r="C890" s="120" t="s">
        <v>286</v>
      </c>
      <c r="D890" s="33">
        <v>2023</v>
      </c>
      <c r="E890" s="80" t="s">
        <v>829</v>
      </c>
      <c r="F890" s="81"/>
      <c r="G890" s="80" t="s">
        <v>829</v>
      </c>
      <c r="H890" s="85">
        <v>89.61</v>
      </c>
    </row>
    <row r="891" spans="2:8" ht="15.75" customHeight="1" x14ac:dyDescent="0.25">
      <c r="B891" s="73"/>
      <c r="C891" s="120" t="s">
        <v>286</v>
      </c>
      <c r="D891" s="33">
        <v>2023</v>
      </c>
      <c r="E891" s="80" t="s">
        <v>30</v>
      </c>
      <c r="F891" s="81"/>
      <c r="G891" s="86">
        <v>35</v>
      </c>
      <c r="H891" s="85">
        <v>251.55</v>
      </c>
    </row>
    <row r="892" spans="2:8" ht="15.75" customHeight="1" x14ac:dyDescent="0.25">
      <c r="B892" s="73"/>
      <c r="C892" s="120" t="s">
        <v>287</v>
      </c>
      <c r="D892" s="33">
        <v>2023</v>
      </c>
      <c r="E892" s="80" t="s">
        <v>828</v>
      </c>
      <c r="F892" s="81"/>
      <c r="G892" s="80" t="s">
        <v>828</v>
      </c>
      <c r="H892" s="85">
        <v>261.39999999999998</v>
      </c>
    </row>
    <row r="893" spans="2:8" ht="15.75" customHeight="1" x14ac:dyDescent="0.25">
      <c r="B893" s="73"/>
      <c r="C893" s="121" t="s">
        <v>276</v>
      </c>
      <c r="D893" s="33"/>
      <c r="E893" s="80"/>
      <c r="F893" s="75"/>
      <c r="G893" s="76"/>
      <c r="H893" s="77"/>
    </row>
    <row r="894" spans="2:8" ht="15.75" customHeight="1" x14ac:dyDescent="0.25">
      <c r="B894" s="122">
        <v>1</v>
      </c>
      <c r="C894" s="120" t="s">
        <v>429</v>
      </c>
      <c r="D894" s="33">
        <v>2019</v>
      </c>
      <c r="E894" s="80" t="s">
        <v>202</v>
      </c>
      <c r="F894" s="114">
        <v>1</v>
      </c>
      <c r="G894" s="115">
        <v>150</v>
      </c>
      <c r="H894" s="116">
        <v>219.97417000000002</v>
      </c>
    </row>
    <row r="895" spans="2:8" ht="47.25" customHeight="1" x14ac:dyDescent="0.25">
      <c r="B895" s="122">
        <v>2</v>
      </c>
      <c r="C895" s="88" t="s">
        <v>428</v>
      </c>
      <c r="D895" s="33">
        <v>2020</v>
      </c>
      <c r="E895" s="80" t="s">
        <v>198</v>
      </c>
      <c r="F895" s="114">
        <v>1</v>
      </c>
      <c r="G895" s="115">
        <v>148</v>
      </c>
      <c r="H895" s="116">
        <v>234.59823</v>
      </c>
    </row>
    <row r="896" spans="2:8" ht="78.75" customHeight="1" x14ac:dyDescent="0.25">
      <c r="B896" s="122">
        <v>3</v>
      </c>
      <c r="C896" s="88" t="s">
        <v>277</v>
      </c>
      <c r="D896" s="33">
        <v>2021</v>
      </c>
      <c r="E896" s="80" t="s">
        <v>198</v>
      </c>
      <c r="F896" s="114">
        <v>1</v>
      </c>
      <c r="G896" s="115">
        <v>836.6</v>
      </c>
      <c r="H896" s="116">
        <v>681.54714000000001</v>
      </c>
    </row>
    <row r="897" spans="2:8" ht="63" customHeight="1" x14ac:dyDescent="0.25">
      <c r="B897" s="122">
        <v>4</v>
      </c>
      <c r="C897" s="88" t="s">
        <v>278</v>
      </c>
      <c r="D897" s="33">
        <v>2021</v>
      </c>
      <c r="E897" s="80" t="s">
        <v>198</v>
      </c>
      <c r="F897" s="114">
        <v>1</v>
      </c>
      <c r="G897" s="115">
        <v>22</v>
      </c>
      <c r="H897" s="116">
        <v>219.89870000000002</v>
      </c>
    </row>
    <row r="898" spans="2:8" ht="63" customHeight="1" x14ac:dyDescent="0.25">
      <c r="B898" s="122">
        <v>5</v>
      </c>
      <c r="C898" s="88" t="s">
        <v>279</v>
      </c>
      <c r="D898" s="33">
        <v>2021</v>
      </c>
      <c r="E898" s="80" t="s">
        <v>198</v>
      </c>
      <c r="F898" s="114">
        <v>1</v>
      </c>
      <c r="G898" s="115">
        <v>590</v>
      </c>
      <c r="H898" s="116">
        <v>172.10912999999999</v>
      </c>
    </row>
  </sheetData>
  <mergeCells count="15">
    <mergeCell ref="B8:H8"/>
    <mergeCell ref="C879:H879"/>
    <mergeCell ref="C17:H17"/>
    <mergeCell ref="C613:H613"/>
    <mergeCell ref="C616:H616"/>
    <mergeCell ref="C617:H617"/>
    <mergeCell ref="C703:H703"/>
    <mergeCell ref="C704:H704"/>
    <mergeCell ref="C705:H705"/>
    <mergeCell ref="C740:H740"/>
    <mergeCell ref="C741:H741"/>
    <mergeCell ref="C742:H742"/>
    <mergeCell ref="C743:H743"/>
    <mergeCell ref="C744:H744"/>
    <mergeCell ref="C870:H870"/>
  </mergeCells>
  <pageMargins left="0.70866141732283472" right="0.70866141732283472" top="0.59055118110236227" bottom="0.59055118110236227" header="0.31496062992125984" footer="0.31496062992125984"/>
  <pageSetup paperSize="9" scale="79" fitToHeight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view="pageBreakPreview" topLeftCell="A19" zoomScale="75" zoomScaleNormal="100" zoomScaleSheetLayoutView="75" workbookViewId="0">
      <selection activeCell="P16" sqref="P16"/>
    </sheetView>
  </sheetViews>
  <sheetFormatPr defaultRowHeight="16.5" x14ac:dyDescent="0.3"/>
  <cols>
    <col min="1" max="1" width="3.7109375" style="16" customWidth="1"/>
    <col min="2" max="2" width="6.28515625" style="139" customWidth="1"/>
    <col min="3" max="3" width="70.140625" style="16" customWidth="1"/>
    <col min="4" max="6" width="19.7109375" style="16" customWidth="1"/>
    <col min="7" max="7" width="17.28515625" style="16" customWidth="1"/>
    <col min="8" max="8" width="84.140625" style="16" hidden="1" customWidth="1"/>
    <col min="9" max="16384" width="9.140625" style="16"/>
  </cols>
  <sheetData>
    <row r="1" spans="2:8" x14ac:dyDescent="0.3">
      <c r="F1" s="22"/>
      <c r="G1" s="22" t="s">
        <v>77</v>
      </c>
    </row>
    <row r="2" spans="2:8" x14ac:dyDescent="0.3">
      <c r="F2" s="22"/>
      <c r="G2" s="22" t="s">
        <v>63</v>
      </c>
    </row>
    <row r="3" spans="2:8" x14ac:dyDescent="0.3">
      <c r="F3" s="22"/>
      <c r="G3" s="22" t="s">
        <v>64</v>
      </c>
    </row>
    <row r="4" spans="2:8" x14ac:dyDescent="0.3">
      <c r="F4" s="22"/>
      <c r="G4" s="22" t="s">
        <v>65</v>
      </c>
    </row>
    <row r="5" spans="2:8" x14ac:dyDescent="0.3">
      <c r="F5" s="22"/>
      <c r="G5" s="22" t="s">
        <v>66</v>
      </c>
    </row>
    <row r="8" spans="2:8" x14ac:dyDescent="0.3">
      <c r="B8" s="140" t="s">
        <v>82</v>
      </c>
      <c r="C8" s="140"/>
      <c r="D8" s="140"/>
      <c r="E8" s="140"/>
      <c r="F8" s="140"/>
      <c r="G8" s="140"/>
    </row>
    <row r="11" spans="2:8" s="2" customFormat="1" x14ac:dyDescent="0.25">
      <c r="B11" s="146" t="s">
        <v>67</v>
      </c>
      <c r="C11" s="146" t="s">
        <v>0</v>
      </c>
      <c r="D11" s="146" t="s">
        <v>78</v>
      </c>
      <c r="E11" s="146"/>
      <c r="F11" s="146"/>
      <c r="G11" s="147" t="s">
        <v>1</v>
      </c>
    </row>
    <row r="12" spans="2:8" s="2" customFormat="1" ht="49.5" x14ac:dyDescent="0.25">
      <c r="B12" s="146"/>
      <c r="C12" s="146"/>
      <c r="D12" s="138" t="s">
        <v>2</v>
      </c>
      <c r="E12" s="138" t="s">
        <v>3</v>
      </c>
      <c r="F12" s="138" t="s">
        <v>4</v>
      </c>
      <c r="G12" s="147"/>
    </row>
    <row r="13" spans="2:8" s="2" customFormat="1" x14ac:dyDescent="0.25">
      <c r="B13" s="137">
        <v>1</v>
      </c>
      <c r="C13" s="137">
        <v>2</v>
      </c>
      <c r="D13" s="137">
        <v>3</v>
      </c>
      <c r="E13" s="137">
        <v>4</v>
      </c>
      <c r="F13" s="137">
        <v>5</v>
      </c>
      <c r="G13" s="137">
        <v>6</v>
      </c>
    </row>
    <row r="14" spans="2:8" x14ac:dyDescent="0.3">
      <c r="B14" s="23" t="s">
        <v>5</v>
      </c>
      <c r="C14" s="4" t="s">
        <v>6</v>
      </c>
      <c r="D14" s="24">
        <f>'[4]3а'!F9*1000</f>
        <v>4227887.3634484801</v>
      </c>
      <c r="E14" s="24">
        <f>[4]сведения!C26</f>
        <v>2219</v>
      </c>
      <c r="F14" s="24">
        <f>[4]сведения!D26</f>
        <v>44562.804000000004</v>
      </c>
      <c r="G14" s="24">
        <f>D14/E14</f>
        <v>1905.3120159749799</v>
      </c>
    </row>
    <row r="15" spans="2:8" x14ac:dyDescent="0.3">
      <c r="B15" s="23" t="s">
        <v>7</v>
      </c>
      <c r="C15" s="4" t="s">
        <v>79</v>
      </c>
      <c r="D15" s="24">
        <f>'[4]3в'!F9*1000</f>
        <v>4178112.6365515203</v>
      </c>
      <c r="E15" s="24">
        <f>E14</f>
        <v>2219</v>
      </c>
      <c r="F15" s="24">
        <f>F14</f>
        <v>44562.804000000004</v>
      </c>
      <c r="G15" s="24">
        <f>D15/E15</f>
        <v>1882.88086370055</v>
      </c>
    </row>
    <row r="16" spans="2:8" ht="66" x14ac:dyDescent="0.3">
      <c r="B16" s="137" t="s">
        <v>68</v>
      </c>
      <c r="C16" s="53" t="s">
        <v>154</v>
      </c>
      <c r="D16" s="133">
        <f>E16*G16</f>
        <v>326566.85700022342</v>
      </c>
      <c r="E16" s="133">
        <f>[4]сведения!C24</f>
        <v>2168</v>
      </c>
      <c r="F16" s="133">
        <f>[4]сведения!D24</f>
        <v>25546.504000000001</v>
      </c>
      <c r="G16" s="133">
        <f>G15*$G$47</f>
        <v>150.63046909604401</v>
      </c>
      <c r="H16" s="25" t="s">
        <v>80</v>
      </c>
    </row>
    <row r="17" spans="2:8" ht="51" customHeight="1" x14ac:dyDescent="0.3">
      <c r="B17" s="137" t="s">
        <v>69</v>
      </c>
      <c r="C17" s="54" t="s">
        <v>155</v>
      </c>
      <c r="D17" s="133">
        <f>G17*E17</f>
        <v>88344.770124829811</v>
      </c>
      <c r="E17" s="133">
        <f>E15-E16</f>
        <v>51</v>
      </c>
      <c r="F17" s="133">
        <f>F15-F16</f>
        <v>19016.300000000003</v>
      </c>
      <c r="G17" s="133">
        <f>G15-G16</f>
        <v>1732.250394604506</v>
      </c>
      <c r="H17" s="25" t="s">
        <v>81</v>
      </c>
    </row>
    <row r="20" spans="2:8" x14ac:dyDescent="0.3">
      <c r="B20" s="140" t="s">
        <v>84</v>
      </c>
      <c r="C20" s="140"/>
      <c r="D20" s="140"/>
      <c r="E20" s="140"/>
      <c r="F20" s="140"/>
      <c r="G20" s="140"/>
    </row>
    <row r="21" spans="2:8" x14ac:dyDescent="0.3">
      <c r="H21" s="16" t="s">
        <v>83</v>
      </c>
    </row>
    <row r="23" spans="2:8" x14ac:dyDescent="0.3">
      <c r="B23" s="146" t="s">
        <v>67</v>
      </c>
      <c r="C23" s="146" t="s">
        <v>0</v>
      </c>
      <c r="D23" s="146" t="s">
        <v>78</v>
      </c>
      <c r="E23" s="146"/>
      <c r="F23" s="146"/>
      <c r="G23" s="147" t="s">
        <v>1</v>
      </c>
    </row>
    <row r="24" spans="2:8" ht="49.5" x14ac:dyDescent="0.3">
      <c r="B24" s="146"/>
      <c r="C24" s="146"/>
      <c r="D24" s="138" t="s">
        <v>2</v>
      </c>
      <c r="E24" s="138" t="s">
        <v>3</v>
      </c>
      <c r="F24" s="138" t="s">
        <v>4</v>
      </c>
      <c r="G24" s="147"/>
    </row>
    <row r="25" spans="2:8" x14ac:dyDescent="0.3">
      <c r="B25" s="137">
        <v>1</v>
      </c>
      <c r="C25" s="137">
        <v>2</v>
      </c>
      <c r="D25" s="137">
        <v>3</v>
      </c>
      <c r="E25" s="137">
        <v>4</v>
      </c>
      <c r="F25" s="137">
        <v>5</v>
      </c>
      <c r="G25" s="137">
        <v>6</v>
      </c>
    </row>
    <row r="26" spans="2:8" x14ac:dyDescent="0.3">
      <c r="B26" s="23" t="s">
        <v>5</v>
      </c>
      <c r="C26" s="4" t="s">
        <v>6</v>
      </c>
      <c r="D26" s="24">
        <f>'[4]3а'!E9*1000</f>
        <v>4662948.3400583928</v>
      </c>
      <c r="E26" s="24">
        <f>[4]сведения!C18</f>
        <v>1323</v>
      </c>
      <c r="F26" s="24">
        <f>[4]сведения!D18</f>
        <v>38226.199999999997</v>
      </c>
      <c r="G26" s="24">
        <f>D26/E26</f>
        <v>3524.526334133328</v>
      </c>
    </row>
    <row r="27" spans="2:8" x14ac:dyDescent="0.3">
      <c r="B27" s="23" t="s">
        <v>7</v>
      </c>
      <c r="C27" s="4" t="s">
        <v>79</v>
      </c>
      <c r="D27" s="24">
        <f>'[4]3в'!E9*1000</f>
        <v>4608051.6599416072</v>
      </c>
      <c r="E27" s="24">
        <f>E26</f>
        <v>1323</v>
      </c>
      <c r="F27" s="24">
        <f>F26</f>
        <v>38226.199999999997</v>
      </c>
      <c r="G27" s="24">
        <f>D27/E27</f>
        <v>3483.0322448538227</v>
      </c>
    </row>
    <row r="28" spans="2:8" ht="67.5" customHeight="1" x14ac:dyDescent="0.3">
      <c r="B28" s="137" t="s">
        <v>68</v>
      </c>
      <c r="C28" s="53" t="s">
        <v>154</v>
      </c>
      <c r="D28" s="133">
        <f>E28*G28</f>
        <v>361399.42572603264</v>
      </c>
      <c r="E28" s="133">
        <f>[4]сведения!C16</f>
        <v>1297</v>
      </c>
      <c r="F28" s="133">
        <f>[4]сведения!D16</f>
        <v>17109.7</v>
      </c>
      <c r="G28" s="133">
        <f>G27*$G$47</f>
        <v>278.64257958830581</v>
      </c>
    </row>
    <row r="29" spans="2:8" ht="51.75" customHeight="1" x14ac:dyDescent="0.3">
      <c r="B29" s="137" t="s">
        <v>69</v>
      </c>
      <c r="C29" s="54" t="s">
        <v>155</v>
      </c>
      <c r="D29" s="133">
        <f>G29*E29</f>
        <v>83314.131296903433</v>
      </c>
      <c r="E29" s="133">
        <f>E27-E28</f>
        <v>26</v>
      </c>
      <c r="F29" s="133">
        <f>F27-F28</f>
        <v>21116.499999999996</v>
      </c>
      <c r="G29" s="133">
        <f>G27-G28</f>
        <v>3204.3896652655167</v>
      </c>
    </row>
    <row r="32" spans="2:8" x14ac:dyDescent="0.3">
      <c r="B32" s="140" t="s">
        <v>101</v>
      </c>
      <c r="C32" s="140"/>
      <c r="D32" s="140"/>
      <c r="E32" s="140"/>
      <c r="F32" s="140"/>
      <c r="G32" s="140"/>
    </row>
    <row r="35" spans="2:8" x14ac:dyDescent="0.3">
      <c r="B35" s="146" t="s">
        <v>67</v>
      </c>
      <c r="C35" s="146" t="s">
        <v>0</v>
      </c>
      <c r="D35" s="146" t="s">
        <v>78</v>
      </c>
      <c r="E35" s="146"/>
      <c r="F35" s="146"/>
      <c r="G35" s="147" t="s">
        <v>1</v>
      </c>
    </row>
    <row r="36" spans="2:8" ht="49.5" x14ac:dyDescent="0.3">
      <c r="B36" s="146"/>
      <c r="C36" s="146"/>
      <c r="D36" s="138" t="s">
        <v>2</v>
      </c>
      <c r="E36" s="138" t="s">
        <v>3</v>
      </c>
      <c r="F36" s="138" t="s">
        <v>4</v>
      </c>
      <c r="G36" s="147"/>
    </row>
    <row r="37" spans="2:8" x14ac:dyDescent="0.3">
      <c r="B37" s="137">
        <v>1</v>
      </c>
      <c r="C37" s="137">
        <v>2</v>
      </c>
      <c r="D37" s="137">
        <v>3</v>
      </c>
      <c r="E37" s="137">
        <v>4</v>
      </c>
      <c r="F37" s="137">
        <v>5</v>
      </c>
      <c r="G37" s="137">
        <v>6</v>
      </c>
    </row>
    <row r="38" spans="2:8" x14ac:dyDescent="0.3">
      <c r="B38" s="23" t="s">
        <v>5</v>
      </c>
      <c r="C38" s="4" t="s">
        <v>6</v>
      </c>
      <c r="D38" s="24">
        <f>'[4]3а'!D9*1000</f>
        <v>3925608.0028212448</v>
      </c>
      <c r="E38" s="24">
        <f>[4]сведения!C10</f>
        <v>1215</v>
      </c>
      <c r="F38" s="24">
        <f>[4]сведения!D10</f>
        <v>32304.1702</v>
      </c>
      <c r="G38" s="24">
        <f>D38/E38</f>
        <v>3230.9530887417654</v>
      </c>
    </row>
    <row r="39" spans="2:8" x14ac:dyDescent="0.3">
      <c r="B39" s="23" t="s">
        <v>7</v>
      </c>
      <c r="C39" s="4" t="s">
        <v>79</v>
      </c>
      <c r="D39" s="24">
        <f>'[4]3в'!D9*1000</f>
        <v>3879391.9971787552</v>
      </c>
      <c r="E39" s="24">
        <f>E38</f>
        <v>1215</v>
      </c>
      <c r="F39" s="24">
        <f>F38</f>
        <v>32304.1702</v>
      </c>
      <c r="G39" s="24">
        <f>D39/E39</f>
        <v>3192.9152240154363</v>
      </c>
    </row>
    <row r="40" spans="2:8" ht="66" x14ac:dyDescent="0.3">
      <c r="B40" s="137" t="s">
        <v>68</v>
      </c>
      <c r="C40" s="53" t="s">
        <v>154</v>
      </c>
      <c r="D40" s="133">
        <f>E40*G40</f>
        <v>296813.39922447497</v>
      </c>
      <c r="E40" s="133">
        <f>[4]сведения!C8</f>
        <v>1162</v>
      </c>
      <c r="F40" s="133">
        <f>[4]сведения!D8</f>
        <v>15344.849999999999</v>
      </c>
      <c r="G40" s="133">
        <f>G39*$G$47</f>
        <v>255.4332179212349</v>
      </c>
      <c r="H40" s="17"/>
    </row>
    <row r="41" spans="2:8" ht="52.5" customHeight="1" x14ac:dyDescent="0.3">
      <c r="B41" s="137" t="s">
        <v>69</v>
      </c>
      <c r="C41" s="54" t="s">
        <v>155</v>
      </c>
      <c r="D41" s="133">
        <f>G41*E41</f>
        <v>155686.54632299268</v>
      </c>
      <c r="E41" s="133">
        <f>E39-E40</f>
        <v>53</v>
      </c>
      <c r="F41" s="133">
        <f>F39-F40</f>
        <v>16959.320200000002</v>
      </c>
      <c r="G41" s="133">
        <f>G39-G40</f>
        <v>2937.4820060942016</v>
      </c>
    </row>
    <row r="47" spans="2:8" hidden="1" x14ac:dyDescent="0.3">
      <c r="C47" s="16" t="s">
        <v>156</v>
      </c>
      <c r="G47" s="16">
        <v>0.08</v>
      </c>
    </row>
  </sheetData>
  <mergeCells count="15">
    <mergeCell ref="B35:B36"/>
    <mergeCell ref="C35:C36"/>
    <mergeCell ref="D35:F35"/>
    <mergeCell ref="G35:G36"/>
    <mergeCell ref="B8:G8"/>
    <mergeCell ref="B11:B12"/>
    <mergeCell ref="C11:C12"/>
    <mergeCell ref="D11:F11"/>
    <mergeCell ref="G11:G12"/>
    <mergeCell ref="B20:G20"/>
    <mergeCell ref="B23:B24"/>
    <mergeCell ref="C23:C24"/>
    <mergeCell ref="D23:F23"/>
    <mergeCell ref="G23:G24"/>
    <mergeCell ref="B32:G32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"/>
  <sheetViews>
    <sheetView view="pageBreakPreview" zoomScale="70" zoomScaleNormal="100" zoomScaleSheetLayoutView="70" workbookViewId="0">
      <selection activeCell="I9" sqref="I9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48" t="s">
        <v>58</v>
      </c>
      <c r="C2" s="148"/>
      <c r="D2" s="148"/>
      <c r="E2" s="148"/>
    </row>
    <row r="3" spans="2:5" ht="18.75" x14ac:dyDescent="0.3">
      <c r="B3" s="8"/>
      <c r="C3" s="8"/>
      <c r="D3" s="8"/>
      <c r="E3" s="8"/>
    </row>
    <row r="4" spans="2:5" x14ac:dyDescent="0.3">
      <c r="B4" s="9" t="s">
        <v>59</v>
      </c>
      <c r="C4" s="9" t="s">
        <v>60</v>
      </c>
      <c r="D4" s="9" t="s">
        <v>61</v>
      </c>
      <c r="E4" s="9" t="s">
        <v>62</v>
      </c>
    </row>
    <row r="5" spans="2:5" ht="63" x14ac:dyDescent="0.3">
      <c r="B5" s="10">
        <v>1</v>
      </c>
      <c r="C5" s="11" t="s">
        <v>139</v>
      </c>
      <c r="D5" s="11" t="s">
        <v>140</v>
      </c>
      <c r="E5" s="11" t="s">
        <v>149</v>
      </c>
    </row>
    <row r="6" spans="2:5" s="16" customFormat="1" ht="47.25" x14ac:dyDescent="0.3">
      <c r="B6" s="10">
        <f>B5+1</f>
        <v>2</v>
      </c>
      <c r="C6" s="11" t="s">
        <v>141</v>
      </c>
      <c r="D6" s="11" t="s">
        <v>142</v>
      </c>
      <c r="E6" s="11" t="s">
        <v>150</v>
      </c>
    </row>
    <row r="7" spans="2:5" ht="63" x14ac:dyDescent="0.3">
      <c r="B7" s="10">
        <f t="shared" ref="B7:B9" si="0">B6+1</f>
        <v>3</v>
      </c>
      <c r="C7" s="11" t="s">
        <v>143</v>
      </c>
      <c r="D7" s="11" t="s">
        <v>144</v>
      </c>
      <c r="E7" s="50" t="s">
        <v>151</v>
      </c>
    </row>
    <row r="8" spans="2:5" ht="148.5" x14ac:dyDescent="0.3">
      <c r="B8" s="10">
        <f t="shared" si="0"/>
        <v>4</v>
      </c>
      <c r="C8" s="11" t="s">
        <v>145</v>
      </c>
      <c r="D8" s="52" t="s">
        <v>146</v>
      </c>
      <c r="E8" s="50" t="s">
        <v>152</v>
      </c>
    </row>
    <row r="9" spans="2:5" ht="82.5" x14ac:dyDescent="0.3">
      <c r="B9" s="10">
        <f t="shared" si="0"/>
        <v>5</v>
      </c>
      <c r="C9" s="11" t="s">
        <v>147</v>
      </c>
      <c r="D9" s="52" t="s">
        <v>148</v>
      </c>
      <c r="E9" s="50" t="s">
        <v>153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view="pageBreakPreview" zoomScale="80" zoomScaleNormal="80" zoomScaleSheetLayoutView="80" workbookViewId="0">
      <selection activeCell="E11" sqref="E11"/>
    </sheetView>
  </sheetViews>
  <sheetFormatPr defaultRowHeight="16.5" x14ac:dyDescent="0.3"/>
  <cols>
    <col min="1" max="1" width="5.7109375" style="35" customWidth="1"/>
    <col min="2" max="2" width="3.5703125" style="34" customWidth="1"/>
    <col min="3" max="3" width="47.42578125" style="35" customWidth="1"/>
    <col min="4" max="4" width="20.140625" style="35" customWidth="1"/>
    <col min="5" max="5" width="18.5703125" style="35" customWidth="1"/>
    <col min="6" max="6" width="20.85546875" style="35" customWidth="1"/>
    <col min="7" max="16384" width="9.140625" style="35"/>
  </cols>
  <sheetData>
    <row r="1" spans="2:6" x14ac:dyDescent="0.3">
      <c r="E1" s="149" t="s">
        <v>20</v>
      </c>
      <c r="F1" s="149"/>
    </row>
    <row r="2" spans="2:6" ht="53.25" customHeight="1" x14ac:dyDescent="0.3">
      <c r="E2" s="150" t="s">
        <v>18</v>
      </c>
      <c r="F2" s="150"/>
    </row>
    <row r="3" spans="2:6" x14ac:dyDescent="0.3">
      <c r="E3" s="36"/>
      <c r="F3" s="36"/>
    </row>
    <row r="4" spans="2:6" x14ac:dyDescent="0.3">
      <c r="C4" s="149" t="s">
        <v>17</v>
      </c>
      <c r="D4" s="149"/>
      <c r="E4" s="149"/>
      <c r="F4" s="149"/>
    </row>
    <row r="5" spans="2:6" x14ac:dyDescent="0.3">
      <c r="C5" s="149" t="s">
        <v>21</v>
      </c>
      <c r="D5" s="149"/>
      <c r="E5" s="149"/>
      <c r="F5" s="149"/>
    </row>
    <row r="6" spans="2:6" x14ac:dyDescent="0.3">
      <c r="C6" s="149" t="s">
        <v>22</v>
      </c>
      <c r="D6" s="149"/>
      <c r="E6" s="149"/>
      <c r="F6" s="149"/>
    </row>
    <row r="7" spans="2:6" x14ac:dyDescent="0.3">
      <c r="C7" s="149" t="s">
        <v>23</v>
      </c>
      <c r="D7" s="149"/>
      <c r="E7" s="149"/>
      <c r="F7" s="149"/>
    </row>
    <row r="9" spans="2:6" ht="167.25" customHeight="1" x14ac:dyDescent="0.3">
      <c r="B9" s="37"/>
      <c r="C9" s="38"/>
      <c r="D9" s="39" t="s">
        <v>24</v>
      </c>
      <c r="E9" s="39" t="s">
        <v>25</v>
      </c>
      <c r="F9" s="39" t="s">
        <v>26</v>
      </c>
    </row>
    <row r="10" spans="2:6" x14ac:dyDescent="0.3">
      <c r="B10" s="37" t="s">
        <v>5</v>
      </c>
      <c r="C10" s="40" t="s">
        <v>27</v>
      </c>
      <c r="D10" s="43"/>
      <c r="E10" s="13"/>
      <c r="F10" s="13"/>
    </row>
    <row r="11" spans="2:6" x14ac:dyDescent="0.3">
      <c r="B11" s="37"/>
      <c r="C11" s="40" t="s">
        <v>28</v>
      </c>
      <c r="D11" s="44">
        <v>14318</v>
      </c>
      <c r="E11" s="13">
        <v>6239.67</v>
      </c>
      <c r="F11" s="13">
        <v>1575</v>
      </c>
    </row>
    <row r="12" spans="2:6" x14ac:dyDescent="0.3">
      <c r="B12" s="37"/>
      <c r="C12" s="40" t="s">
        <v>29</v>
      </c>
      <c r="D12" s="43">
        <v>28342.3</v>
      </c>
      <c r="E12" s="13">
        <v>6907.67</v>
      </c>
      <c r="F12" s="13">
        <v>8414.67</v>
      </c>
    </row>
    <row r="13" spans="2:6" x14ac:dyDescent="0.3">
      <c r="B13" s="37"/>
      <c r="C13" s="38" t="s">
        <v>30</v>
      </c>
      <c r="D13" s="43"/>
      <c r="E13" s="13"/>
      <c r="F13" s="13"/>
    </row>
    <row r="14" spans="2:6" x14ac:dyDescent="0.3">
      <c r="B14" s="37" t="s">
        <v>7</v>
      </c>
      <c r="C14" s="38" t="s">
        <v>31</v>
      </c>
      <c r="D14" s="43"/>
      <c r="E14" s="13"/>
      <c r="F14" s="13"/>
    </row>
    <row r="15" spans="2:6" x14ac:dyDescent="0.3">
      <c r="B15" s="37"/>
      <c r="C15" s="40" t="s">
        <v>28</v>
      </c>
      <c r="D15" s="43">
        <v>48850</v>
      </c>
      <c r="E15" s="13">
        <v>41798.67</v>
      </c>
      <c r="F15" s="13">
        <v>3771.03</v>
      </c>
    </row>
    <row r="16" spans="2:6" x14ac:dyDescent="0.3">
      <c r="B16" s="37"/>
      <c r="C16" s="40" t="s">
        <v>29</v>
      </c>
      <c r="D16" s="43">
        <v>18947</v>
      </c>
      <c r="E16" s="13">
        <v>8242.52</v>
      </c>
      <c r="F16" s="13">
        <v>1981.83</v>
      </c>
    </row>
    <row r="17" spans="2:6" x14ac:dyDescent="0.3">
      <c r="B17" s="37"/>
      <c r="C17" s="38" t="s">
        <v>30</v>
      </c>
      <c r="D17" s="43"/>
      <c r="E17" s="13"/>
      <c r="F17" s="13"/>
    </row>
  </sheetData>
  <mergeCells count="6">
    <mergeCell ref="C7:F7"/>
    <mergeCell ref="E1:F1"/>
    <mergeCell ref="E2:F2"/>
    <mergeCell ref="C4:F4"/>
    <mergeCell ref="C5:F5"/>
    <mergeCell ref="C6:F6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view="pageBreakPreview" zoomScaleNormal="100" zoomScaleSheetLayoutView="100" workbookViewId="0">
      <selection activeCell="E13" sqref="E13"/>
    </sheetView>
  </sheetViews>
  <sheetFormatPr defaultRowHeight="16.5" x14ac:dyDescent="0.3"/>
  <cols>
    <col min="1" max="1" width="3.28515625" style="35" customWidth="1"/>
    <col min="2" max="2" width="3.140625" style="34" customWidth="1"/>
    <col min="3" max="3" width="47.42578125" style="35" customWidth="1"/>
    <col min="4" max="4" width="20.140625" style="35" customWidth="1"/>
    <col min="5" max="5" width="18.5703125" style="35" customWidth="1"/>
    <col min="6" max="6" width="3.7109375" style="35" customWidth="1"/>
    <col min="7" max="16384" width="9.140625" style="35"/>
  </cols>
  <sheetData>
    <row r="1" spans="2:5" x14ac:dyDescent="0.3">
      <c r="D1" s="149" t="s">
        <v>19</v>
      </c>
      <c r="E1" s="149"/>
    </row>
    <row r="2" spans="2:5" ht="50.25" customHeight="1" x14ac:dyDescent="0.3">
      <c r="D2" s="150" t="s">
        <v>18</v>
      </c>
      <c r="E2" s="150"/>
    </row>
    <row r="3" spans="2:5" x14ac:dyDescent="0.3">
      <c r="D3" s="36"/>
      <c r="E3" s="36"/>
    </row>
    <row r="4" spans="2:5" x14ac:dyDescent="0.3">
      <c r="C4" s="149" t="s">
        <v>17</v>
      </c>
      <c r="D4" s="149"/>
      <c r="E4" s="149"/>
    </row>
    <row r="5" spans="2:5" x14ac:dyDescent="0.3">
      <c r="C5" s="149" t="s">
        <v>16</v>
      </c>
      <c r="D5" s="149"/>
      <c r="E5" s="149"/>
    </row>
    <row r="6" spans="2:5" x14ac:dyDescent="0.3">
      <c r="C6" s="149" t="s">
        <v>15</v>
      </c>
      <c r="D6" s="149"/>
      <c r="E6" s="149"/>
    </row>
    <row r="7" spans="2:5" x14ac:dyDescent="0.3">
      <c r="C7" s="149" t="s">
        <v>14</v>
      </c>
      <c r="D7" s="149"/>
      <c r="E7" s="149"/>
    </row>
    <row r="9" spans="2:5" ht="82.5" x14ac:dyDescent="0.3">
      <c r="B9" s="37"/>
      <c r="C9" s="38"/>
      <c r="D9" s="39" t="s">
        <v>13</v>
      </c>
      <c r="E9" s="39" t="s">
        <v>12</v>
      </c>
    </row>
    <row r="10" spans="2:5" ht="33" x14ac:dyDescent="0.3">
      <c r="B10" s="37" t="s">
        <v>5</v>
      </c>
      <c r="C10" s="40" t="s">
        <v>11</v>
      </c>
      <c r="D10" s="41">
        <v>11191.67</v>
      </c>
      <c r="E10" s="41">
        <v>7381.37</v>
      </c>
    </row>
    <row r="11" spans="2:5" ht="49.5" x14ac:dyDescent="0.3">
      <c r="B11" s="37" t="s">
        <v>7</v>
      </c>
      <c r="C11" s="40" t="s">
        <v>10</v>
      </c>
      <c r="D11" s="41">
        <v>34382.33</v>
      </c>
      <c r="E11" s="41">
        <v>4247.97</v>
      </c>
    </row>
    <row r="12" spans="2:5" ht="33" x14ac:dyDescent="0.3">
      <c r="B12" s="37" t="s">
        <v>9</v>
      </c>
      <c r="C12" s="40" t="s">
        <v>8</v>
      </c>
      <c r="D12" s="13" t="s">
        <v>825</v>
      </c>
      <c r="E12" s="13" t="s">
        <v>825</v>
      </c>
    </row>
    <row r="15" spans="2:5" x14ac:dyDescent="0.3">
      <c r="D15" s="42"/>
      <c r="E15" s="42"/>
    </row>
    <row r="16" spans="2:5" x14ac:dyDescent="0.3">
      <c r="D16" s="42"/>
      <c r="E16" s="42"/>
    </row>
    <row r="17" spans="4:5" x14ac:dyDescent="0.3">
      <c r="D17" s="42"/>
      <c r="E17" s="42"/>
    </row>
  </sheetData>
  <mergeCells count="6">
    <mergeCell ref="C7:E7"/>
    <mergeCell ref="D1:E1"/>
    <mergeCell ref="D2:E2"/>
    <mergeCell ref="C4:E4"/>
    <mergeCell ref="C5:E5"/>
    <mergeCell ref="C6:E6"/>
  </mergeCells>
  <pageMargins left="0.7" right="0.7" top="0.75" bottom="0.75" header="0.3" footer="0.3"/>
  <pageSetup paperSize="9" scale="9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view="pageBreakPreview" zoomScale="80" zoomScaleNormal="100" zoomScaleSheetLayoutView="80" workbookViewId="0">
      <selection activeCell="V39" sqref="V39"/>
    </sheetView>
  </sheetViews>
  <sheetFormatPr defaultRowHeight="16.5" x14ac:dyDescent="0.3"/>
  <cols>
    <col min="1" max="1" width="4.5703125" style="16" customWidth="1"/>
    <col min="2" max="2" width="5.7109375" style="18" customWidth="1"/>
    <col min="3" max="3" width="35.85546875" style="16" customWidth="1"/>
    <col min="4" max="8" width="9.140625" style="16"/>
    <col min="9" max="9" width="11.42578125" style="16" customWidth="1"/>
    <col min="10" max="10" width="12.28515625" style="16" bestFit="1" customWidth="1"/>
    <col min="11" max="11" width="13.42578125" style="16" bestFit="1" customWidth="1"/>
    <col min="12" max="16384" width="9.140625" style="16"/>
  </cols>
  <sheetData>
    <row r="1" spans="2:17" x14ac:dyDescent="0.3">
      <c r="J1" s="151" t="s">
        <v>32</v>
      </c>
      <c r="K1" s="151"/>
      <c r="L1" s="151"/>
    </row>
    <row r="2" spans="2:17" ht="48" customHeight="1" x14ac:dyDescent="0.3">
      <c r="J2" s="152" t="s">
        <v>18</v>
      </c>
      <c r="K2" s="152"/>
      <c r="L2" s="152"/>
    </row>
    <row r="3" spans="2:17" x14ac:dyDescent="0.3">
      <c r="J3" s="19"/>
      <c r="K3" s="19"/>
      <c r="L3" s="19"/>
    </row>
    <row r="4" spans="2:17" x14ac:dyDescent="0.3">
      <c r="C4" s="151" t="s">
        <v>17</v>
      </c>
      <c r="D4" s="151"/>
      <c r="E4" s="151"/>
      <c r="F4" s="151"/>
      <c r="G4" s="151"/>
      <c r="H4" s="151"/>
      <c r="I4" s="151"/>
      <c r="J4" s="151"/>
      <c r="K4" s="151"/>
      <c r="L4" s="151"/>
    </row>
    <row r="5" spans="2:17" x14ac:dyDescent="0.3">
      <c r="C5" s="151" t="s">
        <v>33</v>
      </c>
      <c r="D5" s="151"/>
      <c r="E5" s="151"/>
      <c r="F5" s="151"/>
      <c r="G5" s="151"/>
      <c r="H5" s="151"/>
      <c r="I5" s="151"/>
      <c r="J5" s="151"/>
      <c r="K5" s="151"/>
      <c r="L5" s="151"/>
    </row>
    <row r="6" spans="2:17" x14ac:dyDescent="0.3">
      <c r="C6" s="151" t="s">
        <v>102</v>
      </c>
      <c r="D6" s="151"/>
      <c r="E6" s="151"/>
      <c r="F6" s="151"/>
      <c r="G6" s="151"/>
      <c r="H6" s="151"/>
      <c r="I6" s="151"/>
      <c r="J6" s="151"/>
      <c r="K6" s="151"/>
      <c r="L6" s="151"/>
    </row>
    <row r="8" spans="2:17" s="5" customFormat="1" ht="32.25" customHeight="1" x14ac:dyDescent="0.25">
      <c r="B8" s="146" t="s">
        <v>34</v>
      </c>
      <c r="C8" s="146"/>
      <c r="D8" s="147" t="s">
        <v>35</v>
      </c>
      <c r="E8" s="147"/>
      <c r="F8" s="147"/>
      <c r="G8" s="147" t="s">
        <v>36</v>
      </c>
      <c r="H8" s="147"/>
      <c r="I8" s="147"/>
      <c r="J8" s="147" t="s">
        <v>37</v>
      </c>
      <c r="K8" s="147"/>
      <c r="L8" s="147"/>
    </row>
    <row r="9" spans="2:17" ht="33" x14ac:dyDescent="0.3">
      <c r="B9" s="146"/>
      <c r="C9" s="146"/>
      <c r="D9" s="20" t="s">
        <v>28</v>
      </c>
      <c r="E9" s="20" t="s">
        <v>29</v>
      </c>
      <c r="F9" s="21" t="s">
        <v>38</v>
      </c>
      <c r="G9" s="20" t="s">
        <v>28</v>
      </c>
      <c r="H9" s="20" t="s">
        <v>29</v>
      </c>
      <c r="I9" s="21" t="s">
        <v>38</v>
      </c>
      <c r="J9" s="20" t="s">
        <v>28</v>
      </c>
      <c r="K9" s="20" t="s">
        <v>29</v>
      </c>
      <c r="L9" s="21" t="s">
        <v>38</v>
      </c>
    </row>
    <row r="10" spans="2:17" x14ac:dyDescent="0.3">
      <c r="B10" s="153" t="s">
        <v>5</v>
      </c>
      <c r="C10" s="3" t="s">
        <v>94</v>
      </c>
      <c r="D10" s="131">
        <v>1117</v>
      </c>
      <c r="E10" s="131">
        <v>18</v>
      </c>
      <c r="F10" s="131">
        <v>0</v>
      </c>
      <c r="G10" s="131">
        <v>10579.7513</v>
      </c>
      <c r="H10" s="131">
        <v>221</v>
      </c>
      <c r="I10" s="131">
        <v>0</v>
      </c>
      <c r="J10" s="131">
        <v>3729.2364600000001</v>
      </c>
      <c r="K10" s="131">
        <v>139.7912</v>
      </c>
      <c r="L10" s="131">
        <v>0</v>
      </c>
      <c r="O10" s="49"/>
      <c r="P10" s="49"/>
      <c r="Q10" s="49"/>
    </row>
    <row r="11" spans="2:17" x14ac:dyDescent="0.3">
      <c r="B11" s="154"/>
      <c r="C11" s="3" t="s">
        <v>93</v>
      </c>
      <c r="D11" s="131">
        <v>890</v>
      </c>
      <c r="E11" s="131">
        <v>12</v>
      </c>
      <c r="F11" s="131">
        <v>0</v>
      </c>
      <c r="G11" s="131">
        <v>9029.7512000000006</v>
      </c>
      <c r="H11" s="131">
        <v>158</v>
      </c>
      <c r="I11" s="131">
        <v>0</v>
      </c>
      <c r="J11" s="131">
        <v>407.91370000000001</v>
      </c>
      <c r="K11" s="131">
        <v>5.4999599999999997</v>
      </c>
      <c r="L11" s="131">
        <v>0</v>
      </c>
      <c r="O11" s="49"/>
      <c r="P11" s="49"/>
      <c r="Q11" s="49"/>
    </row>
    <row r="12" spans="2:17" x14ac:dyDescent="0.3">
      <c r="B12" s="153" t="s">
        <v>7</v>
      </c>
      <c r="C12" s="3" t="s">
        <v>89</v>
      </c>
      <c r="D12" s="131">
        <v>65</v>
      </c>
      <c r="E12" s="131">
        <v>18</v>
      </c>
      <c r="F12" s="131">
        <v>0</v>
      </c>
      <c r="G12" s="131">
        <v>3865.8000999999999</v>
      </c>
      <c r="H12" s="131">
        <v>1953.0001</v>
      </c>
      <c r="I12" s="131">
        <v>0</v>
      </c>
      <c r="J12" s="131">
        <v>2040.70751</v>
      </c>
      <c r="K12" s="131">
        <v>2318.5296899999998</v>
      </c>
      <c r="L12" s="131">
        <v>0</v>
      </c>
      <c r="O12" s="49"/>
      <c r="P12" s="49"/>
      <c r="Q12" s="49"/>
    </row>
    <row r="13" spans="2:17" x14ac:dyDescent="0.3">
      <c r="B13" s="154"/>
      <c r="C13" s="3" t="s">
        <v>90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O13" s="49"/>
      <c r="P13" s="49"/>
      <c r="Q13" s="49"/>
    </row>
    <row r="14" spans="2:17" x14ac:dyDescent="0.3">
      <c r="B14" s="153" t="s">
        <v>9</v>
      </c>
      <c r="C14" s="3" t="s">
        <v>91</v>
      </c>
      <c r="D14" s="131">
        <v>15</v>
      </c>
      <c r="E14" s="131">
        <v>21</v>
      </c>
      <c r="F14" s="131">
        <v>0</v>
      </c>
      <c r="G14" s="131">
        <v>3111.2001</v>
      </c>
      <c r="H14" s="131">
        <v>6808.0001000000002</v>
      </c>
      <c r="I14" s="131">
        <v>0</v>
      </c>
      <c r="J14" s="131">
        <v>19329.052609999999</v>
      </c>
      <c r="K14" s="131">
        <v>7337.2919899999997</v>
      </c>
      <c r="L14" s="131">
        <v>0</v>
      </c>
      <c r="O14" s="49"/>
      <c r="P14" s="49"/>
      <c r="Q14" s="49"/>
    </row>
    <row r="15" spans="2:17" x14ac:dyDescent="0.3">
      <c r="B15" s="154"/>
      <c r="C15" s="3" t="s">
        <v>40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O15" s="49"/>
      <c r="P15" s="49"/>
      <c r="Q15" s="49"/>
    </row>
    <row r="16" spans="2:17" x14ac:dyDescent="0.3">
      <c r="B16" s="153" t="s">
        <v>41</v>
      </c>
      <c r="C16" s="3" t="s">
        <v>92</v>
      </c>
      <c r="D16" s="131">
        <v>1</v>
      </c>
      <c r="E16" s="131">
        <v>2</v>
      </c>
      <c r="F16" s="131">
        <v>0</v>
      </c>
      <c r="G16" s="131">
        <v>80</v>
      </c>
      <c r="H16" s="131">
        <v>1780</v>
      </c>
      <c r="I16" s="131">
        <v>0</v>
      </c>
      <c r="J16" s="131">
        <v>32.701079999999997</v>
      </c>
      <c r="K16" s="131">
        <v>1031.43614</v>
      </c>
      <c r="L16" s="131">
        <v>0</v>
      </c>
      <c r="O16" s="49"/>
      <c r="P16" s="49"/>
      <c r="Q16" s="49"/>
    </row>
    <row r="17" spans="2:17" x14ac:dyDescent="0.3">
      <c r="B17" s="154"/>
      <c r="C17" s="3" t="s">
        <v>40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O17" s="49"/>
      <c r="P17" s="49"/>
      <c r="Q17" s="49"/>
    </row>
    <row r="19" spans="2:17" x14ac:dyDescent="0.3">
      <c r="B19" s="6" t="s">
        <v>42</v>
      </c>
    </row>
    <row r="21" spans="2:17" ht="82.5" customHeight="1" x14ac:dyDescent="0.3">
      <c r="B21" s="155" t="s">
        <v>43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</row>
  </sheetData>
  <mergeCells count="14">
    <mergeCell ref="B10:B11"/>
    <mergeCell ref="B12:B13"/>
    <mergeCell ref="B14:B15"/>
    <mergeCell ref="B16:B17"/>
    <mergeCell ref="B21:L21"/>
    <mergeCell ref="B8:C9"/>
    <mergeCell ref="D8:F8"/>
    <mergeCell ref="G8:I8"/>
    <mergeCell ref="J8:L8"/>
    <mergeCell ref="J1:L1"/>
    <mergeCell ref="J2:L2"/>
    <mergeCell ref="C4:L4"/>
    <mergeCell ref="C5:L5"/>
    <mergeCell ref="C6:L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Q33" sqref="Q33"/>
    </sheetView>
  </sheetViews>
  <sheetFormatPr defaultRowHeight="16.5" x14ac:dyDescent="0.3"/>
  <cols>
    <col min="1" max="1" width="5" style="16" customWidth="1"/>
    <col min="2" max="2" width="5.7109375" style="18" customWidth="1"/>
    <col min="3" max="3" width="35.85546875" style="16" customWidth="1"/>
    <col min="4" max="7" width="9.140625" style="16"/>
    <col min="8" max="8" width="9.85546875" style="16" bestFit="1" customWidth="1"/>
    <col min="9" max="9" width="11.42578125" style="16" customWidth="1"/>
    <col min="10" max="16384" width="9.140625" style="16"/>
  </cols>
  <sheetData>
    <row r="1" spans="2:9" x14ac:dyDescent="0.3">
      <c r="G1" s="151" t="s">
        <v>46</v>
      </c>
      <c r="H1" s="151"/>
      <c r="I1" s="151"/>
    </row>
    <row r="2" spans="2:9" ht="68.25" customHeight="1" x14ac:dyDescent="0.3">
      <c r="G2" s="152" t="s">
        <v>18</v>
      </c>
      <c r="H2" s="152"/>
      <c r="I2" s="152"/>
    </row>
    <row r="4" spans="2:9" x14ac:dyDescent="0.3">
      <c r="C4" s="151" t="s">
        <v>17</v>
      </c>
      <c r="D4" s="151"/>
      <c r="E4" s="151"/>
      <c r="F4" s="151"/>
      <c r="G4" s="151"/>
      <c r="H4" s="151"/>
      <c r="I4" s="151"/>
    </row>
    <row r="5" spans="2:9" x14ac:dyDescent="0.3">
      <c r="C5" s="152" t="s">
        <v>45</v>
      </c>
      <c r="D5" s="151"/>
      <c r="E5" s="151"/>
      <c r="F5" s="151"/>
      <c r="G5" s="151"/>
      <c r="H5" s="151"/>
      <c r="I5" s="151"/>
    </row>
    <row r="6" spans="2:9" x14ac:dyDescent="0.3">
      <c r="C6" s="151" t="s">
        <v>138</v>
      </c>
      <c r="D6" s="151"/>
      <c r="E6" s="151"/>
      <c r="F6" s="151"/>
      <c r="G6" s="151"/>
      <c r="H6" s="151"/>
      <c r="I6" s="151"/>
    </row>
    <row r="8" spans="2:9" s="5" customFormat="1" ht="32.25" customHeight="1" x14ac:dyDescent="0.25">
      <c r="B8" s="146" t="s">
        <v>34</v>
      </c>
      <c r="C8" s="146"/>
      <c r="D8" s="147" t="s">
        <v>44</v>
      </c>
      <c r="E8" s="147"/>
      <c r="F8" s="147"/>
      <c r="G8" s="147" t="s">
        <v>36</v>
      </c>
      <c r="H8" s="147"/>
      <c r="I8" s="147"/>
    </row>
    <row r="9" spans="2:9" ht="33" x14ac:dyDescent="0.3">
      <c r="B9" s="146"/>
      <c r="C9" s="146"/>
      <c r="D9" s="20" t="s">
        <v>28</v>
      </c>
      <c r="E9" s="20" t="s">
        <v>29</v>
      </c>
      <c r="F9" s="21" t="s">
        <v>38</v>
      </c>
      <c r="G9" s="20" t="s">
        <v>28</v>
      </c>
      <c r="H9" s="20" t="s">
        <v>29</v>
      </c>
      <c r="I9" s="21" t="s">
        <v>38</v>
      </c>
    </row>
    <row r="10" spans="2:9" x14ac:dyDescent="0.3">
      <c r="B10" s="153" t="s">
        <v>5</v>
      </c>
      <c r="C10" s="3" t="s">
        <v>85</v>
      </c>
      <c r="D10" s="133">
        <v>1488</v>
      </c>
      <c r="E10" s="133">
        <v>22</v>
      </c>
      <c r="F10" s="133">
        <v>0</v>
      </c>
      <c r="G10" s="133">
        <v>13660.103499999999</v>
      </c>
      <c r="H10" s="133">
        <v>256.00099999999998</v>
      </c>
      <c r="I10" s="133">
        <v>0</v>
      </c>
    </row>
    <row r="11" spans="2:9" x14ac:dyDescent="0.3">
      <c r="B11" s="154"/>
      <c r="C11" s="3" t="s">
        <v>70</v>
      </c>
      <c r="D11" s="133">
        <v>941</v>
      </c>
      <c r="E11" s="133">
        <v>12</v>
      </c>
      <c r="F11" s="133">
        <v>0</v>
      </c>
      <c r="G11" s="133">
        <v>9553.0112000000008</v>
      </c>
      <c r="H11" s="133">
        <v>158</v>
      </c>
      <c r="I11" s="133">
        <v>0</v>
      </c>
    </row>
    <row r="12" spans="2:9" x14ac:dyDescent="0.3">
      <c r="B12" s="153" t="s">
        <v>7</v>
      </c>
      <c r="C12" s="3" t="s">
        <v>86</v>
      </c>
      <c r="D12" s="133">
        <v>147</v>
      </c>
      <c r="E12" s="133">
        <v>44</v>
      </c>
      <c r="F12" s="133">
        <v>0</v>
      </c>
      <c r="G12" s="133">
        <v>8837.0000999999993</v>
      </c>
      <c r="H12" s="133">
        <v>4334.9002</v>
      </c>
      <c r="I12" s="133">
        <v>0</v>
      </c>
    </row>
    <row r="13" spans="2:9" x14ac:dyDescent="0.3">
      <c r="B13" s="154"/>
      <c r="C13" s="3" t="s">
        <v>39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</row>
    <row r="14" spans="2:9" x14ac:dyDescent="0.3">
      <c r="B14" s="153" t="s">
        <v>9</v>
      </c>
      <c r="C14" s="3" t="s">
        <v>87</v>
      </c>
      <c r="D14" s="133">
        <v>28</v>
      </c>
      <c r="E14" s="133">
        <v>41</v>
      </c>
      <c r="F14" s="133">
        <v>0</v>
      </c>
      <c r="G14" s="133">
        <v>6246.2001</v>
      </c>
      <c r="H14" s="133">
        <v>12495.0002</v>
      </c>
      <c r="I14" s="133">
        <v>0</v>
      </c>
    </row>
    <row r="15" spans="2:9" x14ac:dyDescent="0.3">
      <c r="B15" s="154"/>
      <c r="C15" s="3" t="s">
        <v>40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</row>
    <row r="16" spans="2:9" x14ac:dyDescent="0.3">
      <c r="B16" s="153" t="s">
        <v>41</v>
      </c>
      <c r="C16" s="3" t="s">
        <v>88</v>
      </c>
      <c r="D16" s="133">
        <v>8</v>
      </c>
      <c r="E16" s="133">
        <v>18</v>
      </c>
      <c r="F16" s="133">
        <v>5</v>
      </c>
      <c r="G16" s="133">
        <v>6010.16</v>
      </c>
      <c r="H16" s="133">
        <v>42777.599999999999</v>
      </c>
      <c r="I16" s="134">
        <v>25460</v>
      </c>
    </row>
    <row r="17" spans="2:9" x14ac:dyDescent="0.3">
      <c r="B17" s="154"/>
      <c r="C17" s="3" t="s">
        <v>40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</row>
    <row r="19" spans="2:9" ht="33" customHeight="1" x14ac:dyDescent="0.3">
      <c r="B19" s="155" t="s">
        <v>42</v>
      </c>
      <c r="C19" s="155"/>
      <c r="D19" s="155"/>
      <c r="E19" s="155"/>
      <c r="F19" s="155"/>
      <c r="G19" s="155"/>
      <c r="H19" s="155"/>
      <c r="I19" s="155"/>
    </row>
    <row r="21" spans="2:9" ht="115.5" customHeight="1" x14ac:dyDescent="0.3">
      <c r="B21" s="155" t="s">
        <v>43</v>
      </c>
      <c r="C21" s="155"/>
      <c r="D21" s="155"/>
      <c r="E21" s="155"/>
      <c r="F21" s="155"/>
      <c r="G21" s="155"/>
      <c r="H21" s="155"/>
      <c r="I21" s="155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Титул</vt:lpstr>
      <vt:lpstr>28 а) Приложение 1</vt:lpstr>
      <vt:lpstr>Приложение №2</vt:lpstr>
      <vt:lpstr>28 б) reshenie_tarif_2022</vt:lpstr>
      <vt:lpstr>28 в) srednie_dannie_dlina_VL</vt:lpstr>
      <vt:lpstr>28 e) srednie_dannie_moshnost</vt:lpstr>
      <vt:lpstr>28 д) info_TP_2022</vt:lpstr>
      <vt:lpstr>28 е) info_zayavki_TP_2022</vt:lpstr>
      <vt:lpstr>'28 а) Приложение 1'!Область_печати</vt:lpstr>
      <vt:lpstr>'28 б) reshenie_tarif_2022'!Область_печати</vt:lpstr>
      <vt:lpstr>'28 д) info_TP_2022'!Область_печати</vt:lpstr>
      <vt:lpstr>'28 е) info_zayavki_TP_2022'!Область_печати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2022-10-07T14:07:21Z</dcterms:modified>
</cp:coreProperties>
</file>