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937"/>
  </bookViews>
  <sheets>
    <sheet name="Титул" sheetId="14" r:id="rId1"/>
    <sheet name="28а)ВЛсело" sheetId="1" r:id="rId2"/>
    <sheet name="28а)ВЛгород" sheetId="16" r:id="rId3"/>
    <sheet name="28а) КЛсело" sheetId="2" r:id="rId4"/>
    <sheet name="28а)КЛгород" sheetId="17" r:id="rId5"/>
    <sheet name="28а) ПС село" sheetId="3" r:id="rId6"/>
    <sheet name="28а)ПСгород" sheetId="18" r:id="rId7"/>
    <sheet name="28а) ТП до 35 село" sheetId="4" r:id="rId8"/>
    <sheet name="28а)ТП 35 и выше город" sheetId="19" r:id="rId9"/>
    <sheet name="28а) РТУ Прил.2" sheetId="7" r:id="rId10"/>
    <sheet name="28б) reshenie_tarif_2019" sheetId="9" r:id="rId11"/>
    <sheet name="fact_srednie_dannie_fact_moshno" sheetId="10" r:id="rId12"/>
    <sheet name="fact_srednie_dannie_dline_VL_m" sheetId="11" r:id="rId13"/>
    <sheet name="info_TP_2019" sheetId="12" r:id="rId14"/>
    <sheet name="info_zayavki_TP_2019" sheetId="13" r:id="rId15"/>
  </sheets>
  <externalReferences>
    <externalReference r:id="rId16"/>
    <externalReference r:id="rId17"/>
    <externalReference r:id="rId18"/>
    <externalReference r:id="rId19"/>
  </externalReferences>
  <definedNames>
    <definedName name="_xlnm._FilterDatabase" localSheetId="1" hidden="1">'28а)ВЛсело'!$A$148:$I$435</definedName>
    <definedName name="_xlnm.Print_Area" localSheetId="3">'28а) КЛсело'!$A$1:$G$187</definedName>
    <definedName name="_xlnm.Print_Area" localSheetId="5">'28а) ПС село'!$A$1:$F$22</definedName>
    <definedName name="_xlnm.Print_Area" localSheetId="9">'28а) РТУ Прил.2'!$A$1:$F$21</definedName>
    <definedName name="_xlnm.Print_Area" localSheetId="7">'28а) ТП до 35 село'!$A$1:$F$73</definedName>
    <definedName name="_xlnm.Print_Area" localSheetId="2">'28а)ВЛгород'!$A$1:$G$189</definedName>
    <definedName name="_xlnm.Print_Area" localSheetId="1">'28а)ВЛсело'!$A$1:$G$496</definedName>
    <definedName name="_xlnm.Print_Area" localSheetId="4">'28а)КЛгород'!$A$1:$G$88</definedName>
    <definedName name="_xlnm.Print_Area" localSheetId="6">'28а)ПСгород'!$A$1:$F$15</definedName>
    <definedName name="_xlnm.Print_Area" localSheetId="8">'28а)ТП 35 и выше город'!$A$1:$F$7</definedName>
    <definedName name="_xlnm.Print_Area" localSheetId="10">'28б) reshenie_tarif_2019'!$A$1:$E$6</definedName>
    <definedName name="_xlnm.Print_Area" localSheetId="14">info_zayavki_TP_2019!$A$1:$H$18</definedName>
    <definedName name="_xlnm.Print_Area" localSheetId="0">Титул!$A$1:$C$13</definedName>
  </definedNames>
  <calcPr calcId="145621"/>
</workbook>
</file>

<file path=xl/calcChain.xml><?xml version="1.0" encoding="utf-8"?>
<calcChain xmlns="http://schemas.openxmlformats.org/spreadsheetml/2006/main">
  <c r="D1" i="19" l="1"/>
  <c r="D12" i="10" l="1"/>
  <c r="F11" i="11"/>
  <c r="E11" i="11"/>
  <c r="D11" i="11"/>
  <c r="F199" i="16"/>
  <c r="E199" i="16"/>
  <c r="G198" i="16"/>
  <c r="F198" i="16"/>
  <c r="E198" i="16"/>
  <c r="E419" i="1" l="1"/>
  <c r="F518" i="1"/>
  <c r="F16" i="11" s="1"/>
  <c r="E518" i="1"/>
  <c r="E16" i="11" s="1"/>
  <c r="E517" i="1"/>
  <c r="E519" i="1" l="1"/>
  <c r="E15" i="11"/>
  <c r="B4" i="19"/>
  <c r="C4" i="19" s="1"/>
  <c r="D4" i="19" s="1"/>
  <c r="E4" i="19" s="1"/>
  <c r="F4" i="19" s="1"/>
  <c r="B4" i="4"/>
  <c r="B6" i="18"/>
  <c r="C6" i="18" s="1"/>
  <c r="D6" i="18" s="1"/>
  <c r="E6" i="18" s="1"/>
  <c r="F6" i="18" s="1"/>
  <c r="B4" i="3"/>
  <c r="C4" i="3" s="1"/>
  <c r="D4" i="3" s="1"/>
  <c r="E4" i="3" s="1"/>
  <c r="F4" i="3" s="1"/>
  <c r="E1" i="17"/>
  <c r="B4" i="17"/>
  <c r="G87" i="17"/>
  <c r="F87" i="17"/>
  <c r="E87" i="17"/>
  <c r="B56" i="17"/>
  <c r="B88" i="17" s="1"/>
  <c r="G55" i="17"/>
  <c r="D13" i="11" s="1"/>
  <c r="F55" i="17"/>
  <c r="F13" i="11" s="1"/>
  <c r="E55" i="17"/>
  <c r="E13" i="11" s="1"/>
  <c r="C4" i="17"/>
  <c r="D4" i="17" s="1"/>
  <c r="E4" i="17" s="1"/>
  <c r="F4" i="17" s="1"/>
  <c r="G4" i="17" s="1"/>
  <c r="B3" i="17"/>
  <c r="B4" i="2"/>
  <c r="C4" i="2" s="1"/>
  <c r="D4" i="2" s="1"/>
  <c r="E4" i="2" s="1"/>
  <c r="F4" i="2" s="1"/>
  <c r="G4" i="2" s="1"/>
  <c r="C4" i="16"/>
  <c r="D4" i="16" s="1"/>
  <c r="E4" i="16" s="1"/>
  <c r="F4" i="16" s="1"/>
  <c r="G4" i="16" s="1"/>
  <c r="B4" i="16"/>
  <c r="E66" i="4"/>
  <c r="B66" i="4"/>
  <c r="E65" i="4"/>
  <c r="B65" i="4"/>
  <c r="E64" i="4"/>
  <c r="B64" i="4"/>
  <c r="F63" i="4"/>
  <c r="E62" i="4"/>
  <c r="B62" i="4"/>
  <c r="F61" i="4"/>
  <c r="E61" i="4"/>
  <c r="F60" i="4"/>
  <c r="E60" i="4"/>
  <c r="F59" i="4"/>
  <c r="E59" i="4"/>
  <c r="B59" i="4"/>
  <c r="B60" i="4" s="1"/>
  <c r="E58" i="4"/>
  <c r="B58" i="4"/>
  <c r="E57" i="4"/>
  <c r="B57" i="4"/>
  <c r="F56" i="4"/>
  <c r="E56" i="4"/>
  <c r="B56" i="4"/>
  <c r="E55" i="4"/>
  <c r="E54" i="4"/>
  <c r="B54" i="4"/>
  <c r="E53" i="4"/>
  <c r="B53" i="4"/>
  <c r="E52" i="4"/>
  <c r="B52" i="4"/>
  <c r="E51" i="4"/>
  <c r="B51" i="4"/>
  <c r="E50" i="4"/>
  <c r="B50" i="4"/>
  <c r="E49" i="4"/>
  <c r="B49" i="4"/>
  <c r="E48" i="4"/>
  <c r="B48" i="4"/>
  <c r="E47" i="4"/>
  <c r="C47" i="4"/>
  <c r="B47" i="4"/>
  <c r="E45" i="4"/>
  <c r="E44" i="4"/>
  <c r="B44" i="4"/>
  <c r="E43" i="4"/>
  <c r="E42" i="4"/>
  <c r="B42" i="4"/>
  <c r="E41" i="4"/>
  <c r="B41" i="4"/>
  <c r="E40" i="4"/>
  <c r="B40" i="4"/>
  <c r="E39" i="4"/>
  <c r="B39" i="4"/>
  <c r="E38" i="4"/>
  <c r="E37" i="4"/>
  <c r="E36" i="4"/>
  <c r="B36" i="4"/>
  <c r="E35" i="4"/>
  <c r="B35" i="4"/>
  <c r="E34" i="4"/>
  <c r="B34" i="4"/>
  <c r="E33" i="4"/>
  <c r="B33" i="4"/>
  <c r="E32" i="4"/>
  <c r="B32" i="4"/>
  <c r="E31" i="4"/>
  <c r="B31" i="4"/>
  <c r="E30" i="4"/>
  <c r="B30" i="4"/>
  <c r="E29" i="4"/>
  <c r="E28" i="4"/>
  <c r="C28" i="4"/>
  <c r="B28" i="4"/>
  <c r="E27" i="4"/>
  <c r="C27" i="4"/>
  <c r="B27" i="4"/>
  <c r="E26" i="4"/>
  <c r="C26" i="4"/>
  <c r="B26" i="4"/>
  <c r="E25" i="4"/>
  <c r="C25" i="4"/>
  <c r="B25" i="4"/>
  <c r="E24" i="4"/>
  <c r="C24" i="4"/>
  <c r="B24" i="4"/>
  <c r="E23" i="4"/>
  <c r="C23" i="4"/>
  <c r="B23" i="4"/>
  <c r="E22" i="4"/>
  <c r="C22" i="4"/>
  <c r="B22" i="4"/>
  <c r="E21" i="4"/>
  <c r="C21" i="4"/>
  <c r="B21" i="4"/>
  <c r="E20" i="4"/>
  <c r="F19" i="4"/>
  <c r="E18" i="4"/>
  <c r="B18" i="4"/>
  <c r="E17" i="4"/>
  <c r="E16" i="4"/>
  <c r="E15" i="4"/>
  <c r="B15" i="4"/>
  <c r="E14" i="4"/>
  <c r="B14" i="4"/>
  <c r="E13" i="4"/>
  <c r="B13" i="4"/>
  <c r="E12" i="4"/>
  <c r="E11" i="4"/>
  <c r="B11" i="4"/>
  <c r="E10" i="4"/>
  <c r="E9" i="4"/>
  <c r="B9" i="4"/>
  <c r="F8" i="4"/>
  <c r="C4" i="4"/>
  <c r="D4" i="4" s="1"/>
  <c r="E4" i="4" s="1"/>
  <c r="F4" i="4" s="1"/>
  <c r="B3" i="4"/>
  <c r="E7" i="19"/>
  <c r="E12" i="10" s="1"/>
  <c r="B7" i="19"/>
  <c r="F6" i="19"/>
  <c r="B3" i="19"/>
  <c r="B4" i="1"/>
  <c r="B15" i="18"/>
  <c r="F14" i="18"/>
  <c r="E14" i="18"/>
  <c r="F13" i="18"/>
  <c r="F12" i="18" s="1"/>
  <c r="B13" i="18"/>
  <c r="E12" i="18"/>
  <c r="B5" i="18"/>
  <c r="B13" i="3"/>
  <c r="F12" i="3"/>
  <c r="F10" i="3" s="1"/>
  <c r="D10" i="10" s="1"/>
  <c r="B12" i="3"/>
  <c r="B11" i="3"/>
  <c r="E10" i="3"/>
  <c r="B3" i="3"/>
  <c r="G63" i="2"/>
  <c r="F63" i="2"/>
  <c r="E63" i="2"/>
  <c r="B41" i="2"/>
  <c r="B40" i="2"/>
  <c r="B38" i="2"/>
  <c r="G37" i="2"/>
  <c r="D12" i="11" s="1"/>
  <c r="F37" i="2"/>
  <c r="F12" i="11" s="1"/>
  <c r="E37" i="2"/>
  <c r="E12" i="11" s="1"/>
  <c r="G24" i="2"/>
  <c r="F24" i="2"/>
  <c r="E24" i="2"/>
  <c r="B3" i="2"/>
  <c r="G185" i="16"/>
  <c r="G200" i="16" s="1"/>
  <c r="D17" i="11" s="1"/>
  <c r="F185" i="16"/>
  <c r="E185" i="16"/>
  <c r="E200" i="16" s="1"/>
  <c r="B185" i="16"/>
  <c r="E184" i="16"/>
  <c r="G182" i="16"/>
  <c r="F182" i="16"/>
  <c r="E182" i="16"/>
  <c r="G153" i="16"/>
  <c r="F152" i="16"/>
  <c r="E152" i="16"/>
  <c r="A150" i="16"/>
  <c r="A151" i="16" s="1"/>
  <c r="A153" i="16" s="1"/>
  <c r="A154" i="16" s="1"/>
  <c r="A183" i="16" s="1"/>
  <c r="G148" i="16"/>
  <c r="F148" i="16"/>
  <c r="E148" i="16"/>
  <c r="G496" i="1"/>
  <c r="G495" i="1" s="1"/>
  <c r="F495" i="1"/>
  <c r="E495" i="1"/>
  <c r="B494" i="1"/>
  <c r="G493" i="1"/>
  <c r="G490" i="1" s="1"/>
  <c r="F490" i="1"/>
  <c r="E490" i="1"/>
  <c r="B489" i="1"/>
  <c r="B486" i="1"/>
  <c r="B479" i="1"/>
  <c r="B478" i="1"/>
  <c r="G458" i="1"/>
  <c r="F458" i="1"/>
  <c r="E458" i="1"/>
  <c r="B438" i="1"/>
  <c r="G437" i="1"/>
  <c r="F437" i="1"/>
  <c r="E437" i="1"/>
  <c r="G435" i="1"/>
  <c r="G419" i="1" s="1"/>
  <c r="B432" i="1"/>
  <c r="B428" i="1"/>
  <c r="B427" i="1"/>
  <c r="F419" i="1"/>
  <c r="B416" i="1"/>
  <c r="B414" i="1"/>
  <c r="G406" i="1"/>
  <c r="B404" i="1"/>
  <c r="B398" i="1"/>
  <c r="G324" i="1"/>
  <c r="G323" i="1"/>
  <c r="G318" i="1"/>
  <c r="G317" i="1"/>
  <c r="G316" i="1"/>
  <c r="F309" i="1"/>
  <c r="B307" i="1"/>
  <c r="G288" i="1"/>
  <c r="G284" i="1"/>
  <c r="G283" i="1"/>
  <c r="G518" i="1" s="1"/>
  <c r="G267" i="1"/>
  <c r="E148" i="1"/>
  <c r="C4" i="1"/>
  <c r="D4" i="1" s="1"/>
  <c r="E4" i="1" s="1"/>
  <c r="F4" i="1" s="1"/>
  <c r="G4" i="1" s="1"/>
  <c r="G152" i="16" l="1"/>
  <c r="G199" i="16"/>
  <c r="G201" i="16" s="1"/>
  <c r="G184" i="16"/>
  <c r="E10" i="10"/>
  <c r="E497" i="1"/>
  <c r="E520" i="1"/>
  <c r="G148" i="1"/>
  <c r="G520" i="1" s="1"/>
  <c r="G517" i="1"/>
  <c r="F202" i="16"/>
  <c r="E201" i="16"/>
  <c r="E17" i="11"/>
  <c r="F148" i="1"/>
  <c r="F520" i="1" s="1"/>
  <c r="F517" i="1"/>
  <c r="G202" i="16"/>
  <c r="F184" i="16"/>
  <c r="F200" i="16"/>
  <c r="E202" i="16"/>
  <c r="E6" i="19"/>
  <c r="F46" i="4"/>
  <c r="D11" i="10" s="1"/>
  <c r="E8" i="4"/>
  <c r="E19" i="4"/>
  <c r="E63" i="4"/>
  <c r="E46" i="4"/>
  <c r="B61" i="4"/>
  <c r="F17" i="11" l="1"/>
  <c r="F201" i="16"/>
  <c r="G519" i="1"/>
  <c r="D15" i="11"/>
  <c r="D16" i="11"/>
  <c r="F519" i="1"/>
  <c r="F15" i="11"/>
  <c r="E11" i="10"/>
  <c r="D10" i="11"/>
  <c r="F10" i="11"/>
  <c r="E10" i="11"/>
  <c r="D20" i="7" l="1"/>
  <c r="E20" i="7"/>
  <c r="D21" i="7"/>
  <c r="E21" i="7"/>
  <c r="C21" i="7"/>
  <c r="C20" i="7"/>
  <c r="D13" i="7"/>
  <c r="E13" i="7"/>
  <c r="D14" i="7"/>
  <c r="E14" i="7"/>
  <c r="C14" i="7"/>
  <c r="C13" i="7"/>
  <c r="C7" i="7"/>
  <c r="D7" i="7"/>
  <c r="E7" i="7"/>
  <c r="D6" i="7"/>
  <c r="E6" i="7"/>
  <c r="C6" i="7"/>
  <c r="F21" i="7" l="1"/>
  <c r="D14" i="11"/>
  <c r="F14" i="11"/>
  <c r="E14" i="11"/>
  <c r="F13" i="7"/>
  <c r="F14" i="7"/>
  <c r="F7" i="7"/>
  <c r="F20" i="7"/>
  <c r="F6" i="7"/>
  <c r="B38" i="4" l="1"/>
</calcChain>
</file>

<file path=xl/sharedStrings.xml><?xml version="1.0" encoding="utf-8"?>
<sst xmlns="http://schemas.openxmlformats.org/spreadsheetml/2006/main" count="1990" uniqueCount="870">
  <si>
    <t>№ п/п</t>
  </si>
  <si>
    <t>Год ввода объекта</t>
  </si>
  <si>
    <t>Уровень напряжения, кВ</t>
  </si>
  <si>
    <t>Протяженность (для линий электропередачи), км</t>
  </si>
  <si>
    <t>Пропускная способность, кВт/ Максимальная мощность, кВт</t>
  </si>
  <si>
    <t>Расходы на строительство объекта, тыс.руб.</t>
  </si>
  <si>
    <t>1</t>
  </si>
  <si>
    <t>Строительство воздушных линий</t>
  </si>
  <si>
    <t>1.1</t>
  </si>
  <si>
    <t>Материал опоры - Деревянные</t>
  </si>
  <si>
    <t>1.1.1</t>
  </si>
  <si>
    <t>Тип провода - Изолированный</t>
  </si>
  <si>
    <t>1.1.1.1</t>
  </si>
  <si>
    <t>Материал провода - Медный</t>
  </si>
  <si>
    <t>Сечение провода до 50 мм2 включительно</t>
  </si>
  <si>
    <t>Сечение провода от 50 мм2 до 100 мм2 включительно</t>
  </si>
  <si>
    <t>Сечение провода от 100 мм2 до 200 мм2 включительно</t>
  </si>
  <si>
    <t>Сечение провода от 200 мм2 до 500 мм2 включительно</t>
  </si>
  <si>
    <t>Сечение провода от 500 мм2 до 800 мм2 включительно</t>
  </si>
  <si>
    <t xml:space="preserve">Сечение провода свыше 800 мм2 </t>
  </si>
  <si>
    <t>1.1.1.2</t>
  </si>
  <si>
    <t>Материал провода - Стальной</t>
  </si>
  <si>
    <t>1.1.1.3</t>
  </si>
  <si>
    <t>Материал провода - Сталеалюминиевый</t>
  </si>
  <si>
    <t>1.1.1.4.</t>
  </si>
  <si>
    <t>Материал провода - Алюминиевый</t>
  </si>
  <si>
    <t>1.1.2</t>
  </si>
  <si>
    <t>Тип провода - Неизолированный</t>
  </si>
  <si>
    <t>1.1.2.1</t>
  </si>
  <si>
    <t>1.1.2.2</t>
  </si>
  <si>
    <t>1.1.2.3</t>
  </si>
  <si>
    <t>1.1.2.4.</t>
  </si>
  <si>
    <t>1.2</t>
  </si>
  <si>
    <t>Материал опоры - Металлические</t>
  </si>
  <si>
    <t>1.2.1</t>
  </si>
  <si>
    <t>1.2.1.1</t>
  </si>
  <si>
    <t>1.2.1.2</t>
  </si>
  <si>
    <t>1.2.1.3</t>
  </si>
  <si>
    <t>1.2.1.4.</t>
  </si>
  <si>
    <t>1.2.2</t>
  </si>
  <si>
    <t>1.2.2.1</t>
  </si>
  <si>
    <t>1.2.2.2</t>
  </si>
  <si>
    <t>1.2.2.3</t>
  </si>
  <si>
    <t>1.2.2.4.</t>
  </si>
  <si>
    <t>1.3</t>
  </si>
  <si>
    <t>Материал опоры - Железобетонные</t>
  </si>
  <si>
    <t>1.3.1</t>
  </si>
  <si>
    <t>1.3.1.1</t>
  </si>
  <si>
    <t>1.3.1.2</t>
  </si>
  <si>
    <t>1.3.1.3</t>
  </si>
  <si>
    <t>1.3.1.4.</t>
  </si>
  <si>
    <t>1.3.2</t>
  </si>
  <si>
    <t>1.3.2.1</t>
  </si>
  <si>
    <t>1.3.2.1.1</t>
  </si>
  <si>
    <t>1.3.2.1.2</t>
  </si>
  <si>
    <t>1.3.2.1.3</t>
  </si>
  <si>
    <t>1.3.2.1.4</t>
  </si>
  <si>
    <t>1.3.2.1.5</t>
  </si>
  <si>
    <t>1.3.2.1.6</t>
  </si>
  <si>
    <t>1.3.2.2</t>
  </si>
  <si>
    <t>1.3.2.2.1</t>
  </si>
  <si>
    <t>1.3.2.2.2</t>
  </si>
  <si>
    <t>1.3.2.2.3</t>
  </si>
  <si>
    <t>1.3.2.2.4</t>
  </si>
  <si>
    <t>1.3.2.2.5</t>
  </si>
  <si>
    <t>1.3.2.2.6</t>
  </si>
  <si>
    <t>1.3.2.3</t>
  </si>
  <si>
    <t>1.3.2.3.1</t>
  </si>
  <si>
    <t>1.3.2.3.2</t>
  </si>
  <si>
    <t>1.3.2.3.3</t>
  </si>
  <si>
    <t>1.3.2.3.4</t>
  </si>
  <si>
    <t>1.3.2.3.5</t>
  </si>
  <si>
    <t>1.3.2.3.6</t>
  </si>
  <si>
    <t>1.3.2.4.</t>
  </si>
  <si>
    <t>2</t>
  </si>
  <si>
    <t>Строительство кабельных линий</t>
  </si>
  <si>
    <t>2.1</t>
  </si>
  <si>
    <t>Способ прокладки кабельных линий - в траншеях</t>
  </si>
  <si>
    <t>2.1.1</t>
  </si>
  <si>
    <t>Одножильные</t>
  </si>
  <si>
    <t>2.1.1.1</t>
  </si>
  <si>
    <t>Кабели с резиновой и пластмассовой изоляцией</t>
  </si>
  <si>
    <t>2.1.1.2</t>
  </si>
  <si>
    <t>Кабели с бумажной изоляцией</t>
  </si>
  <si>
    <t>2.1.2</t>
  </si>
  <si>
    <t>Многожильные</t>
  </si>
  <si>
    <t>2.1.2.1</t>
  </si>
  <si>
    <t>2.1.2.2</t>
  </si>
  <si>
    <t>2.2</t>
  </si>
  <si>
    <t>Способ прокладки кабельных линий - в блоках</t>
  </si>
  <si>
    <t>2.2.1</t>
  </si>
  <si>
    <t>2.2.1.1</t>
  </si>
  <si>
    <t>2.2.1.2</t>
  </si>
  <si>
    <t>2.2.2</t>
  </si>
  <si>
    <t>2.2.2.1</t>
  </si>
  <si>
    <t>2.2.2.2</t>
  </si>
  <si>
    <t>2.3</t>
  </si>
  <si>
    <t>Способ прокладки кабельных линий - в каналах</t>
  </si>
  <si>
    <t>2.3.1</t>
  </si>
  <si>
    <t>2.3.1.1</t>
  </si>
  <si>
    <t>2.3.1.2</t>
  </si>
  <si>
    <t>2.3.2</t>
  </si>
  <si>
    <t>2.3.2.1</t>
  </si>
  <si>
    <t>2.3.2.2</t>
  </si>
  <si>
    <t>2.4</t>
  </si>
  <si>
    <t>2.4.1</t>
  </si>
  <si>
    <t>2.4.1.1</t>
  </si>
  <si>
    <t>2.4.1.2</t>
  </si>
  <si>
    <t>2.4.2</t>
  </si>
  <si>
    <t>2.4.2.1</t>
  </si>
  <si>
    <t>2.4.2.2</t>
  </si>
  <si>
    <t>2.5</t>
  </si>
  <si>
    <t>2.5.1</t>
  </si>
  <si>
    <t>2.5.1.1</t>
  </si>
  <si>
    <t>2.5.1.2</t>
  </si>
  <si>
    <t>2.5.2</t>
  </si>
  <si>
    <t>2.5.2.1</t>
  </si>
  <si>
    <t>2.5.2.2</t>
  </si>
  <si>
    <t>2.6</t>
  </si>
  <si>
    <t>2.6.1</t>
  </si>
  <si>
    <t>2.6.1.1</t>
  </si>
  <si>
    <t>2.6.1.2</t>
  </si>
  <si>
    <t>2.6.2</t>
  </si>
  <si>
    <t>2.6.2.1</t>
  </si>
  <si>
    <t>2.6.2.2</t>
  </si>
  <si>
    <t>3</t>
  </si>
  <si>
    <t>Строительство пунктов секционирования</t>
  </si>
  <si>
    <t>3.1</t>
  </si>
  <si>
    <t>Реклоузеры</t>
  </si>
  <si>
    <t>Номинальный ток до 100 А включительно</t>
  </si>
  <si>
    <t>Номинальный ток от 100 А до 250 А включительно</t>
  </si>
  <si>
    <t>Номинальный ток от 250 А до 500 А включительно</t>
  </si>
  <si>
    <t>Номинальный ток от 500 А до 1000 А включительно</t>
  </si>
  <si>
    <t>Номинальный ток свыше 1000 А</t>
  </si>
  <si>
    <t>3.2</t>
  </si>
  <si>
    <t>3.3</t>
  </si>
  <si>
    <t>4</t>
  </si>
  <si>
    <t>4.1</t>
  </si>
  <si>
    <t>Трансформаторные подстанции (ТП), за исключением распределительных трансформаторных подстанций (РТП)</t>
  </si>
  <si>
    <t>4.1.1</t>
  </si>
  <si>
    <t>Однотрансформаторные</t>
  </si>
  <si>
    <t>Трансформаторная мощность от 250 кВА до 500 кВА включительно</t>
  </si>
  <si>
    <t>4.1.2</t>
  </si>
  <si>
    <t>4.1.2.1</t>
  </si>
  <si>
    <t>4.1.2.2</t>
  </si>
  <si>
    <t>4.1.2.3</t>
  </si>
  <si>
    <t>4.1.2.4</t>
  </si>
  <si>
    <t>4.1.2.5</t>
  </si>
  <si>
    <t>4.1.2.6</t>
  </si>
  <si>
    <t>Наименование мероприятий</t>
  </si>
  <si>
    <t>Информация для расчета стандартизированной тарифной ставки Ci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</si>
  <si>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</si>
  <si>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</si>
  <si>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</si>
  <si>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</si>
  <si>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</si>
  <si>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</si>
  <si>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</si>
  <si>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</si>
  <si>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№</t>
  </si>
  <si>
    <t>Вид документа</t>
  </si>
  <si>
    <t>Наименование документа</t>
  </si>
  <si>
    <t>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</si>
  <si>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ИНФОРМАЦИЯ</t>
  </si>
  <si>
    <t>о фактических средних данных о присоединенных объемах</t>
  </si>
  <si>
    <t>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</si>
  <si>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</si>
  <si>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</si>
  <si>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</si>
  <si>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</si>
  <si>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</si>
  <si>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</si>
  <si>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</si>
  <si>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</si>
  <si>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</si>
  <si>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</si>
  <si>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</si>
  <si>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</si>
  <si>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</si>
  <si>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</si>
  <si>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</si>
  <si>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</si>
  <si>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</si>
  <si>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</si>
  <si>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к стандартам раскрытия информации субъектами оптового и розничных рынков электрической энергии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</si>
  <si>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</si>
  <si>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</si>
  <si>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</si>
  <si>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</si>
  <si>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</si>
  <si>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</si>
  <si>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От 15 до 150 кВт - всего</t>
  </si>
  <si>
    <t>От 150 кВт до 670 кВт - всего</t>
  </si>
  <si>
    <t>От 670 кВт до 8900 кВт - всего</t>
  </si>
  <si>
    <t>4.</t>
  </si>
  <si>
    <t>5.</t>
  </si>
  <si>
    <t>От 8900 кВт - всего</t>
  </si>
  <si>
    <t>6.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</si>
  <si>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</si>
  <si>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</si>
  <si>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</si>
  <si>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в том числе льготная категория &lt;*&gt;</t>
  </si>
  <si>
    <t>в том числе льготная категория &lt;**&gt;</t>
  </si>
  <si>
    <t>в том числе по индивидуальному проекту</t>
  </si>
  <si>
    <t>Количество заявок (штук)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</si>
  <si>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</si>
  <si>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</si>
  <si>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</si>
  <si>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</si>
  <si>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</si>
  <si>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</si>
  <si>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</si>
  <si>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</si>
  <si>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</si>
  <si>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</si>
  <si>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об организации</t>
  </si>
  <si>
    <t>Реквизиты решения</t>
  </si>
  <si>
    <t>Филиал Публичного Акционерного Общества «Межрегиональная распределительная сетевая компания Северного Кавказа» - «Ставропольэнерго»</t>
  </si>
  <si>
    <t>Филиал ПАО «МРСК Северного Кавказа» - «Ставропольэнерго»</t>
  </si>
  <si>
    <t>ул. Университетская, 35, г. Пятигорск, Ставропольский край, 357500</t>
  </si>
  <si>
    <t>Демчак Игорь Вячеславович</t>
  </si>
  <si>
    <t>aho@se.stavre.elektra.ru</t>
  </si>
  <si>
    <t>(8793) 39-23-53, (8793) 36-35-86</t>
  </si>
  <si>
    <t>(8793) 97-35-02</t>
  </si>
  <si>
    <t>Расходы на выполнение мероприятий по технологическому присоединению,
 предусмотренным подпунктами «а» и «в» пункта 16 Методических указаний за 2016 год</t>
  </si>
  <si>
    <t>Расходы на выполнение мероприятий по технологическому присоединению,
 предусмотренным подпунктами «а» и «в» пункта 16 Методических указаний за 2017 год</t>
  </si>
  <si>
    <t>Расходы на выполнение мероприятий по технологическому присоединению,
 предусмотренным подпунктами «а» и «в» пункта 16 Методических указаний за 2018 год</t>
  </si>
  <si>
    <t xml:space="preserve">               Приложение № 2 к 
               Методическим указаниям 
               по определению размера платы за 
               технологическое присоединение к 
               электрическим сетям</t>
  </si>
  <si>
    <t>1.1.1.1.1</t>
  </si>
  <si>
    <t>1.1.1.1.2</t>
  </si>
  <si>
    <t>1.1.1.1.3</t>
  </si>
  <si>
    <t>1.1.1.1.4</t>
  </si>
  <si>
    <t>1.1.1.1.5</t>
  </si>
  <si>
    <t>1.1.1.1.6</t>
  </si>
  <si>
    <t>1.1.1.2.1</t>
  </si>
  <si>
    <t>1.1.1.2.2</t>
  </si>
  <si>
    <t>1.1.1.2.3</t>
  </si>
  <si>
    <t>1.1.1.2.4</t>
  </si>
  <si>
    <t>1.1.1.2.5</t>
  </si>
  <si>
    <t>1.1.1.2.6</t>
  </si>
  <si>
    <t>1.1.1.3.1</t>
  </si>
  <si>
    <t>1.1.1.3.2</t>
  </si>
  <si>
    <t>1.1.1.3.3</t>
  </si>
  <si>
    <t>1.1.1.3.4</t>
  </si>
  <si>
    <t>1.1.1.3.5</t>
  </si>
  <si>
    <t>1.1.1.3.6</t>
  </si>
  <si>
    <t>1.1.1.4.1</t>
  </si>
  <si>
    <t>1.1.1.4.2</t>
  </si>
  <si>
    <t>1.1.1.4.3</t>
  </si>
  <si>
    <t>1.1.1.4.4</t>
  </si>
  <si>
    <t>1.1.1.4.5</t>
  </si>
  <si>
    <t>1.1.1.4.6</t>
  </si>
  <si>
    <t>1.1.2.1.1</t>
  </si>
  <si>
    <t>1.1.2.1.2</t>
  </si>
  <si>
    <t>1.1.2.1.3</t>
  </si>
  <si>
    <t>1.1.2.1.4</t>
  </si>
  <si>
    <t>1.1.2.1.5</t>
  </si>
  <si>
    <t>1.1.2.1.6</t>
  </si>
  <si>
    <t>1.1.2.2.1</t>
  </si>
  <si>
    <t>1.1.2.2.2</t>
  </si>
  <si>
    <t>1.1.2.2.3</t>
  </si>
  <si>
    <t>1.1.2.2.4</t>
  </si>
  <si>
    <t>1.1.2.2.5</t>
  </si>
  <si>
    <t>1.1.2.2.6</t>
  </si>
  <si>
    <t>1.1.2.3.1</t>
  </si>
  <si>
    <t>1.1.2.3.2</t>
  </si>
  <si>
    <t>1.1.2.3.3</t>
  </si>
  <si>
    <t>1.1.2.3.4</t>
  </si>
  <si>
    <t>1.1.2.3.5</t>
  </si>
  <si>
    <t>1.1.2.3.6</t>
  </si>
  <si>
    <t>1.1.2.4.1</t>
  </si>
  <si>
    <t>1.1.2.4.2</t>
  </si>
  <si>
    <t>1.1.2.4.3</t>
  </si>
  <si>
    <t>1.1.2.4.4</t>
  </si>
  <si>
    <t>1.1.2.4.5</t>
  </si>
  <si>
    <t>1.1.2.4.6</t>
  </si>
  <si>
    <t>1.2.1.1.1</t>
  </si>
  <si>
    <t>1.2.1.1.2</t>
  </si>
  <si>
    <t>1.2.1.1.3</t>
  </si>
  <si>
    <t>1.2.1.1.4</t>
  </si>
  <si>
    <t>1.2.1.1.5</t>
  </si>
  <si>
    <t>1.2.1.1.6</t>
  </si>
  <si>
    <t>1.2.1.2.1</t>
  </si>
  <si>
    <t>1.2.1.2.2</t>
  </si>
  <si>
    <t>1.2.1.2.3</t>
  </si>
  <si>
    <t>1.2.1.2.4</t>
  </si>
  <si>
    <t>1.2.1.2.5</t>
  </si>
  <si>
    <t>1.2.1.2.6</t>
  </si>
  <si>
    <t>1.2.1.3.1</t>
  </si>
  <si>
    <t>1.2.1.3.2</t>
  </si>
  <si>
    <t>1.2.1.3.3</t>
  </si>
  <si>
    <t>1.2.1.3.4</t>
  </si>
  <si>
    <t>1.2.1.3.5</t>
  </si>
  <si>
    <t>1.2.1.3.6</t>
  </si>
  <si>
    <t>1.2.1.4.1</t>
  </si>
  <si>
    <t>1.2.1.4.2</t>
  </si>
  <si>
    <t>1.2.1.4.3</t>
  </si>
  <si>
    <t>1.2.1.4.4</t>
  </si>
  <si>
    <t>1.2.1.4.5</t>
  </si>
  <si>
    <t>1.2.1.4.6</t>
  </si>
  <si>
    <t>1.2.2.1.1</t>
  </si>
  <si>
    <t>1.2.2.1.2</t>
  </si>
  <si>
    <t>1.2.2.1.3</t>
  </si>
  <si>
    <t>1.2.2.1.4</t>
  </si>
  <si>
    <t>1.2.2.1.5</t>
  </si>
  <si>
    <t>1.2.2.1.6</t>
  </si>
  <si>
    <t>1.2.2.2.1</t>
  </si>
  <si>
    <t>1.2.2.2.2</t>
  </si>
  <si>
    <t>1.2.2.2.3</t>
  </si>
  <si>
    <t>1.2.2.2.4</t>
  </si>
  <si>
    <t>1.2.2.2.5</t>
  </si>
  <si>
    <t>1.2.2.2.6</t>
  </si>
  <si>
    <t>1.2.2.3.1</t>
  </si>
  <si>
    <t>1.2.2.3.2</t>
  </si>
  <si>
    <t>1.2.2.3.3</t>
  </si>
  <si>
    <t>1.2.2.3.4</t>
  </si>
  <si>
    <t>1.2.2.3.5</t>
  </si>
  <si>
    <t>1.2.2.3.6</t>
  </si>
  <si>
    <t>1.2.2.4.1</t>
  </si>
  <si>
    <t>1.2.2.4.2</t>
  </si>
  <si>
    <t>1.2.2.4.3</t>
  </si>
  <si>
    <t>1.2.2.4.4</t>
  </si>
  <si>
    <t>1.2.2.4.5</t>
  </si>
  <si>
    <t>1.2.2.4.6</t>
  </si>
  <si>
    <t>1.3.1.1.1</t>
  </si>
  <si>
    <t>1.3.1.1.2</t>
  </si>
  <si>
    <t>1.3.1.1.3</t>
  </si>
  <si>
    <t>1.3.1.1.4</t>
  </si>
  <si>
    <t>1.3.1.1.5</t>
  </si>
  <si>
    <t>1.3.1.1.6</t>
  </si>
  <si>
    <t>1.3.1.2.1</t>
  </si>
  <si>
    <t>1.3.1.2.2</t>
  </si>
  <si>
    <t>1.3.1.2.3</t>
  </si>
  <si>
    <t>1.3.1.2.4</t>
  </si>
  <si>
    <t>1.3.1.2.5</t>
  </si>
  <si>
    <t>1.3.1.2.6</t>
  </si>
  <si>
    <t>1.3.1.3.1</t>
  </si>
  <si>
    <t>1.3.1.3.2</t>
  </si>
  <si>
    <t>1.3.1.3.3</t>
  </si>
  <si>
    <t>1.3.1.3.4</t>
  </si>
  <si>
    <t>1.3.1.3.5</t>
  </si>
  <si>
    <t>1.3.1.3.6</t>
  </si>
  <si>
    <t>1.3.1.4.1</t>
  </si>
  <si>
    <t>10</t>
  </si>
  <si>
    <t>0,4</t>
  </si>
  <si>
    <t>1.3.1.4.2</t>
  </si>
  <si>
    <t>1.3.1.4.3</t>
  </si>
  <si>
    <t>1.3.1.4.4</t>
  </si>
  <si>
    <t>1.3.1.4.5</t>
  </si>
  <si>
    <t>1.3.1.4.6</t>
  </si>
  <si>
    <t>1.3.2.4.1</t>
  </si>
  <si>
    <t>1.3.2.4.2</t>
  </si>
  <si>
    <t>1.3.2.4.3</t>
  </si>
  <si>
    <t>1.3.2.4.4</t>
  </si>
  <si>
    <t>1.3.2.4.5</t>
  </si>
  <si>
    <t>1.3.2.4.6</t>
  </si>
  <si>
    <t>Приложение № 1
к Методическим указаниям по определению размера платы 
за технологическое присоединение к электрическим сетям</t>
  </si>
  <si>
    <t>2.1.1.1.1</t>
  </si>
  <si>
    <t>2.1.1.1.2</t>
  </si>
  <si>
    <t>2.1.1.1.3</t>
  </si>
  <si>
    <t>2.1.1.1.4</t>
  </si>
  <si>
    <t>2.1.1.1.5</t>
  </si>
  <si>
    <t>2.1.1.1.6</t>
  </si>
  <si>
    <t>2.1.1.2.1</t>
  </si>
  <si>
    <t>2.1.1.2.2</t>
  </si>
  <si>
    <t>2.1.1.2.3</t>
  </si>
  <si>
    <t>2.1.1.2.4</t>
  </si>
  <si>
    <t>2.1.1.2.5</t>
  </si>
  <si>
    <t>2.1.1.2.6</t>
  </si>
  <si>
    <t>2.1.2.1.1</t>
  </si>
  <si>
    <t>2.1.2.1.2</t>
  </si>
  <si>
    <t>2.1.2.1.3</t>
  </si>
  <si>
    <t>2.1.2.1.4</t>
  </si>
  <si>
    <t>2.1.2.1.5</t>
  </si>
  <si>
    <t>2.1.2.1.6</t>
  </si>
  <si>
    <t>2.1.2.2.1</t>
  </si>
  <si>
    <t>2.1.2.2.2</t>
  </si>
  <si>
    <t>2.1.2.2.3</t>
  </si>
  <si>
    <t>2.1.2.2.4</t>
  </si>
  <si>
    <t>2.1.2.2.5</t>
  </si>
  <si>
    <t>2.1.2.2.6</t>
  </si>
  <si>
    <t>2.2.1.1.1</t>
  </si>
  <si>
    <t>2.2.1.1.2</t>
  </si>
  <si>
    <t>2.2.1.1.3</t>
  </si>
  <si>
    <t>2.2.1.1.4</t>
  </si>
  <si>
    <t>2.2.1.1.5</t>
  </si>
  <si>
    <t>2.2.1.1.6</t>
  </si>
  <si>
    <t>2.2.1.2.1</t>
  </si>
  <si>
    <t>2.2.1.2.2</t>
  </si>
  <si>
    <t>2.2.1.2.3</t>
  </si>
  <si>
    <t>2.2.1.2.4</t>
  </si>
  <si>
    <t>2.2.1.2.5</t>
  </si>
  <si>
    <t>2.2.1.2.6</t>
  </si>
  <si>
    <t>2.2.2.1.1</t>
  </si>
  <si>
    <t>2.2.2.1.2</t>
  </si>
  <si>
    <t>2.2.2.1.3</t>
  </si>
  <si>
    <t>2.2.2.1.4</t>
  </si>
  <si>
    <t>2.2.2.1.5</t>
  </si>
  <si>
    <t>2.2.2.1.6</t>
  </si>
  <si>
    <t>2.2.2.2.1</t>
  </si>
  <si>
    <t>2.2.2.2.2</t>
  </si>
  <si>
    <t>2.2.2.2.3</t>
  </si>
  <si>
    <t>2.2.2.2.4</t>
  </si>
  <si>
    <t>2.2.2.2.5</t>
  </si>
  <si>
    <t>2.2.2.2.6</t>
  </si>
  <si>
    <t>2.3.1.1.1</t>
  </si>
  <si>
    <t>2.3.1.1.2</t>
  </si>
  <si>
    <t>2.3.1.1.3</t>
  </si>
  <si>
    <t>2.3.1.1.4</t>
  </si>
  <si>
    <t>2.3.1.1.5</t>
  </si>
  <si>
    <t>2.3.1.1.6</t>
  </si>
  <si>
    <t>2.3.1.2.1</t>
  </si>
  <si>
    <t>2.3.1.2.2</t>
  </si>
  <si>
    <t>2.3.1.2.3</t>
  </si>
  <si>
    <t>2.3.1.2.4</t>
  </si>
  <si>
    <t>2.3.1.2.5</t>
  </si>
  <si>
    <t>2.3.1.2.6</t>
  </si>
  <si>
    <t>2.3.2.1.1</t>
  </si>
  <si>
    <t>2.3.2.1.2</t>
  </si>
  <si>
    <t>2.3.2.1.3</t>
  </si>
  <si>
    <t>2.3.2.1.4</t>
  </si>
  <si>
    <t>2.3.2.1.5</t>
  </si>
  <si>
    <t>2.3.2.1.6</t>
  </si>
  <si>
    <t>2.3.2.2.1</t>
  </si>
  <si>
    <t>2.3.2.2.2</t>
  </si>
  <si>
    <t>2.3.2.2.3</t>
  </si>
  <si>
    <t>2.3.2.2.4</t>
  </si>
  <si>
    <t>2.3.2.2.5</t>
  </si>
  <si>
    <t>2.3.2.2.6</t>
  </si>
  <si>
    <t>2.4.1.1.1</t>
  </si>
  <si>
    <t>2.4.1.1.2</t>
  </si>
  <si>
    <t>2.4.1.1.3</t>
  </si>
  <si>
    <t>2.4.1.1.4</t>
  </si>
  <si>
    <t>2.4.1.1.5</t>
  </si>
  <si>
    <t>2.4.1.1.6</t>
  </si>
  <si>
    <t>2.4.1.2.1</t>
  </si>
  <si>
    <t>2.4.1.2.2</t>
  </si>
  <si>
    <t>2.4.1.2.3</t>
  </si>
  <si>
    <t>2.4.1.2.4</t>
  </si>
  <si>
    <t>2.4.1.2.5</t>
  </si>
  <si>
    <t>2.4.1.2.6</t>
  </si>
  <si>
    <t>2.4.2.1.1</t>
  </si>
  <si>
    <t>2.4.2.1.2</t>
  </si>
  <si>
    <t>2.4.2.1.3</t>
  </si>
  <si>
    <t>2.4.2.1.4</t>
  </si>
  <si>
    <t>2.4.2.1.5</t>
  </si>
  <si>
    <t>2.4.2.1.6</t>
  </si>
  <si>
    <t>2.4.2.2.1</t>
  </si>
  <si>
    <t>2.4.2.2.2</t>
  </si>
  <si>
    <t>2.4.2.2.3</t>
  </si>
  <si>
    <t>2.4.2.2.4</t>
  </si>
  <si>
    <t>2.4.2.2.5</t>
  </si>
  <si>
    <t>2.4.2.2.6</t>
  </si>
  <si>
    <t>2.5.1.1.1</t>
  </si>
  <si>
    <t>2.5.1.1.2</t>
  </si>
  <si>
    <t>2.5.1.1.3</t>
  </si>
  <si>
    <t>2.5.1.1.4</t>
  </si>
  <si>
    <t>2.5.1.1.5</t>
  </si>
  <si>
    <t>2.5.1.1.6</t>
  </si>
  <si>
    <t>2.5.1.2.1</t>
  </si>
  <si>
    <t>2.5.1.2.2</t>
  </si>
  <si>
    <t>2.5.1.2.3</t>
  </si>
  <si>
    <t>2.5.1.2.4</t>
  </si>
  <si>
    <t>2.5.1.2.5</t>
  </si>
  <si>
    <t>2.5.1.2.6</t>
  </si>
  <si>
    <t>2.5.2.1.1</t>
  </si>
  <si>
    <t>2.5.2.1.2</t>
  </si>
  <si>
    <t>2.5.2.1.3</t>
  </si>
  <si>
    <t>2.5.2.1.4</t>
  </si>
  <si>
    <t>2.5.2.1.5</t>
  </si>
  <si>
    <t>2.5.2.1.6</t>
  </si>
  <si>
    <t>2.5.2.2.1</t>
  </si>
  <si>
    <t>2.5.2.2.2</t>
  </si>
  <si>
    <t>2.5.2.2.3</t>
  </si>
  <si>
    <t>2.5.2.2.4</t>
  </si>
  <si>
    <t>2.5.2.2.5</t>
  </si>
  <si>
    <t>2.5.2.2.6</t>
  </si>
  <si>
    <t>2.6.1.1.1</t>
  </si>
  <si>
    <t>2.6.1.1.2</t>
  </si>
  <si>
    <t>2.6.1.1.3</t>
  </si>
  <si>
    <t>2.6.1.1.4</t>
  </si>
  <si>
    <t>2.6.1.1.5</t>
  </si>
  <si>
    <t>2.6.1.1.6</t>
  </si>
  <si>
    <t>2.6.1.2.1</t>
  </si>
  <si>
    <t>2.6.1.2.2</t>
  </si>
  <si>
    <t>2.6.1.2.3</t>
  </si>
  <si>
    <t>2.6.1.2.4</t>
  </si>
  <si>
    <t>2.6.1.2.5</t>
  </si>
  <si>
    <t>2.6.1.2.6</t>
  </si>
  <si>
    <t>2.6.2.1.1</t>
  </si>
  <si>
    <t>2.6.2.1.2</t>
  </si>
  <si>
    <t>2.6.2.1.3</t>
  </si>
  <si>
    <t>2.6.2.1.4</t>
  </si>
  <si>
    <t>2.6.2.1.5</t>
  </si>
  <si>
    <t>2.6.2.1.6</t>
  </si>
  <si>
    <t>2.6.2.2.1</t>
  </si>
  <si>
    <t>2.6.2.2.2</t>
  </si>
  <si>
    <t>2.6.2.2.3</t>
  </si>
  <si>
    <t>2.6.2.2.4</t>
  </si>
  <si>
    <t>2.6.2.2.5</t>
  </si>
  <si>
    <t>2.6.2.2.6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</si>
  <si>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</si>
  <si>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</si>
  <si>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</si>
  <si>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</si>
  <si>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</si>
  <si>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</si>
  <si>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</si>
  <si>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</si>
  <si>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</si>
  <si>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</si>
  <si>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</si>
  <si>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</si>
  <si>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</si>
  <si>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</si>
  <si>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</si>
  <si>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</si>
  <si>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4.1.1.1</t>
  </si>
  <si>
    <t>10/0,4</t>
  </si>
  <si>
    <t>10,0,4</t>
  </si>
  <si>
    <t>10/0,23</t>
  </si>
  <si>
    <t>4.1.1.2</t>
  </si>
  <si>
    <t>6/0,4</t>
  </si>
  <si>
    <t>4.1.1.3</t>
  </si>
  <si>
    <t>10/,04</t>
  </si>
  <si>
    <t>4.1.1.4</t>
  </si>
  <si>
    <t>2017</t>
  </si>
  <si>
    <t>2018</t>
  </si>
  <si>
    <t>4.1.1.5</t>
  </si>
  <si>
    <t>4.1.1.6</t>
  </si>
  <si>
    <t>35</t>
  </si>
  <si>
    <t>Литвиненко Ю.В.</t>
  </si>
  <si>
    <t>6</t>
  </si>
  <si>
    <t>Строительство центров питания, подстанций уровнем напряжения 35 кВ и выше (ПС)</t>
  </si>
  <si>
    <t>6.1</t>
  </si>
  <si>
    <t>ПС 35 кВ</t>
  </si>
  <si>
    <t>максимальной мощности за 2016-2018 гг.</t>
  </si>
  <si>
    <t xml:space="preserve">Постановление региональной тарифной комиссии Ставропольского края </t>
  </si>
  <si>
    <t>Об установлении стандартизированных тарифных ставок, ставок за единицу максимальной мощности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2019 год</t>
  </si>
  <si>
    <t>ИНФОРМАЦИЯ 
об осуществлении технологического присоединения по договорам, 
заключенным за 9 месяцев 2019 года</t>
  </si>
  <si>
    <t>Приложение 4
к стандартам раскрытия информации субъектами оптового и розничных рынков электрической энергии</t>
  </si>
  <si>
    <t>-</t>
  </si>
  <si>
    <t>Приложение 5
к стандартам раскрытия информации субъектами оптового и розничных рынков электрической энергии</t>
  </si>
  <si>
    <t>ИНФОРМАЦИЯ
о поданных заявках на технологическое присоединение
за 9 месяцев 2019 года</t>
  </si>
  <si>
    <t>за 2016-2018 гг. по каждому мероприятию</t>
  </si>
  <si>
    <t xml:space="preserve">Наименование объекта строительства </t>
  </si>
  <si>
    <t>Строительство ЛЭП-0,4кВ от РУ-0,4кВ ЗТП 88 - Ф-170  для обеспечения техприс. Административного здания складских и подсобных помещений в границах земель ОАО Агрофирма "Пятигорье" в Предгорном районе (договор на осуществление ТП № 44-05/9 от 25.04.2011Г. ИП Магдалянова Г.Л.)</t>
  </si>
  <si>
    <t>Строительство ЛЭП-0,4кВ от  Ф-221 ТП-3  для обеспечения техприс. энергопринимающих устройств склада в селе Первомайское Ипатовского района (договор на осуществление ТП № 43-05/4 от 08.02.2016г. )</t>
  </si>
  <si>
    <t>Реконстр.ВЛ-10 кВ Ф-307 от ПС "Арзгир" путем строительства отпайки для обеспечения тех. присоединения детского сада на 100 мест Администрации Арзгирского муниципального района, расположенного  в с. Арзгир, ул. Терешковой 13  (договор на техприсоединение № 43-05/61 от 13.06.2013г. )</t>
  </si>
  <si>
    <t>Строительство ВЛ-0,4кВ от ТП-5/131 ВЛ-10кВ Ф-131 ЦРП Сенгилеевская ГЭС для обеспечения техприс. э/принимающих ус-тв православного храма в.Сенгилеевском</t>
  </si>
  <si>
    <t>Стр-во отпайки ВЛ-10 кВ от ВЛ-10 кВ Ф-166 ПС 330/110/10 кВ Ставрополь-330 для обеспеч. ТП  эн.прин. устройств производственной базы в с. Надежда, ул. Степная, 33 Ж (договор ТП  №43-05/37 от 25.04.2015)</t>
  </si>
  <si>
    <t>Строительство ВЛ-0,4кВ от ТП-9/105 ВЛ-10кВ Ф-105 ПС Егорлыкская ГЭС для обеспечения ТП э/приним.уст-тв телятника Мариенко Ю.П. в с.Сенгилеевское</t>
  </si>
  <si>
    <t>Строительство ВЛ-0,4кВ от опоры №32 Ф-1 ТП-2/104 ВЛ-10кВ Ф-104 ПС Грачевская для обеспечения э/приним.уст-тв жилого дома Мхитарян С.С. в с.Старомарьевское</t>
  </si>
  <si>
    <t xml:space="preserve">Техперевооружение ВЛ-0,4 кВ от ТП -22/282 путем строит-ва участка ВЛ от опоры № 9 н.в. Ф-1 для обеспечения техприс.энергоприн.устр.земел.уч-ка </t>
  </si>
  <si>
    <t xml:space="preserve">Строительство ВЛ-0,4кВ от опоры №3 Ф-3 ТП-12/170 ВЛ-10кВ Ф-170 ПС Ставрополь-330 для обеспечения техприс.э/приним.уст-тв жил.дома Теркизяна К.М. </t>
  </si>
  <si>
    <t xml:space="preserve">Строительство ВЛ-0,4кВ от Ф-1 ТП-1/225 ВЛ-10кВ Ф-225 ПС Вревская для обеспечения тех.присоед. э/приним.уст-тв жилого дома Голубева Л.Г. в с.Вревское </t>
  </si>
  <si>
    <t>Строительство ВЛ-10кВ для объекта Строительство  ВЛ-10кВ Ф-163 от ПС Ставрополь-330 с установкой МТП-27/163 и стр-во ВЛ-0,4кВт Ф-1</t>
  </si>
  <si>
    <t>Строительство ВЛ-0,4 кВ от опоры №43 Ф-1 ТП-10/119 ВЛ-10кВ Ф-119 ПС Темнолесская для обеспечения ТП .э/приним.уст-тв жилого дома Шурупова Е.С.</t>
  </si>
  <si>
    <t xml:space="preserve">Строительство ВЛ-0,4кВ от опоры №21 Ф-2 ТП-18/163 ВЛ-10кВ Ф-163 ПС Ставрополь-330 для обеспечения тех.присоед. э/приним.уст-тв жилого дома Рабаданова </t>
  </si>
  <si>
    <t xml:space="preserve">Строительство участка ВЛ-0,4кВ от опоры №13 Ф-2 ТП-7/161 ВЛ-10кВ Ф-161 ПС 330/110/10 Ставрополь-330 для обеспечения техприса э/принимающих устр-в ж/д </t>
  </si>
  <si>
    <t>Строительство ВЛ-0,4кВ от опоры №23 Ф-2 ТП-26/157 ВЛ-10кВ Ф-157 ПС Пригородная для обеспеч. ТП эн.прин. ус-тв жил.домов Анищенко С.В.,Лесняк Т.В.</t>
  </si>
  <si>
    <t>Строительство ВЛ-10кВ,ВЛ-0,4кВ Ф-862,ТП--10/0,4кВ-63кВА для обеспечения тех. присоед. энергопринимающих устройств СППК "Экопродукт Вознесеновский"</t>
  </si>
  <si>
    <t>Строительство ВЛ-0,4кВ для обеспечения тех.присоединения энергопринимающих устройств филиала РТРС "Ставропольский КРТПЦ" в с. Первомайское Ипатовского</t>
  </si>
  <si>
    <t>Строительство  ВЛ-0,4кВ ф-2  ТП-5/094 для обеспечения ТП энергоприн. Устр. заявителя: комплексная спортивная площадка с.Высоцкое</t>
  </si>
  <si>
    <t>Строительство ЛЭП-0,4кВ от ТП-6/770 для обеспечения ТП энергоприн. устройств МКУ "ЦКД" КС ТР СК а.Шарахалсун Туркменского р-на</t>
  </si>
  <si>
    <t xml:space="preserve">Строительство ВЛ-0,4кВ ф.3 ТП-1/887 для обеспечения тех. присоед-я энергоприн. устройств заявителя Религиозная организация </t>
  </si>
  <si>
    <t>Строительство ВЛ-0,4кВ ф-1 ТП-3/076 для обеспеч. ТП эн. прин. устройств заявителя ИП Ходакова И.Ю.: объекты с/х назначения.</t>
  </si>
  <si>
    <t xml:space="preserve">Строительство ВЛ-0,4 кВ от Ф-1 ТП-4/027 для обеспечения технологического присоединения энергопринимающих устройств храма в с.Шангала </t>
  </si>
  <si>
    <t>Реконст. ВЛ-0,4кВ от ТП-29/104 для обесп.тех.прис.объектов заявителей, расположенных по адресу: г.Пятигорск,ст.Константиновская, ул.Шоссейная</t>
  </si>
  <si>
    <t>Тех.пер. ВЛ-0,4 кВ от ТП -23/397 для осущ.ТП энерг.устр.стр.площ.г.Железноводск,п.Капельница,сад. Тов. Капельница,159</t>
  </si>
  <si>
    <t>Реконстр.ВЛ-10 кВ Ф-104,строит.ВЛ-0,4кВ и ТП-10/0,4 кВ для тех.прис.строит.площ жил.дом в г. Пятигорске, п.Нижнеподкумский, районе пересечения улиц 40 лет Победы и Школьной.</t>
  </si>
  <si>
    <t>Тех.перевооружение ВЛ-10кВ Ф-123 ПС 35/10 кВ Бештаугорец,строит.ВЛ-0,4кВ и ТП-10/0,4кВ для тех.прис.энерг.устр.ВРУ-0,4кВ в Предгорном р-не,СОТ Озерное</t>
  </si>
  <si>
    <t>Реконстр.ВЛ-10 кВ Ф-134 от ПС Юцкая,строит.ВЛ-0,4 кВ и ТП-10/0,4 кВ для тех.прис.энерг.уст.стр.площ.жил.домов в Предгорном р-не,п.Джуца,ул.А.Чупрынина</t>
  </si>
  <si>
    <t>Реконструкция ВЛ-10 кВ Ф-103 от ПС 35/10 кВ «Юцкая», строительство  ВЛ-0,4 кВ и ТП-10/0,4 кВ для обеспечения технологического присоединения энергопринимающих устройств строительных площадок жилых домов для нужд филиала ПАО "МРСК Северного Кавказа" - "Ставропольэнерго" (ЦЭС) (договора об осуществлении технологичнского присоединения №518,519,520 от 17.07.2015, заявитель Шамара Р.В., Малько В.И., Галстян С.Х.)</t>
  </si>
  <si>
    <t>Реконст ВЛ-0,4кВ от ТП-1130/103 для обеспеч. ТП эн. прин.устр-в строит.площ. жил.дома в Предгорном р-не, х.Новая Пролетарка, ул. Озерная</t>
  </si>
  <si>
    <t>Реконст. ВЛ-0,4кВ от ТП-66/335 для обесп.ТП эн. прин.устр-в строит.площадки жил.дома Предгорный р-он, ст. Ессентукская, ул. Бригадная123</t>
  </si>
  <si>
    <t xml:space="preserve">Реконстр ВЛ-0,4 кВ от ТП 21/173 для ТП объекта цифрового телевещания Предгорн р-он, пос.Подкумок, 250 м на юго-запад от ориент жил.дом </t>
  </si>
  <si>
    <t>Тех. перев. ВЛ-0,4 кВ Ф-2 от КТП-12/603  для осущ.ТП энерг.устр.стр.площ.жил.дома расп.по адресу:Мин-водский р-н, х.Садовый, ул.Ленина,121</t>
  </si>
  <si>
    <t>Тех. пер-ие объекта:ВЛ-0,4 кВ ж/б опоры 20,6 км (Инв. №СЦ9714) (дисп. наим. ВЛ-0,4 кВ от ТП-540/101)для ТП энер.уст.строит.площ.строения</t>
  </si>
  <si>
    <t>Тех.пер.ВЛ-0,4 кВ Ф-1 от МТП-23/397 для осущ. тех.прис.энерг.устр.садового дома  расп. по адресу: Минераловодский р-н, п. Капельница,СТ Капельница 111</t>
  </si>
  <si>
    <t>Тех.перев.объекта:ВЛ-0,4кВ ж/б опоры 54,121 км(Инв.№СЦ9318) (дисп.наим.ВЛ-0,4кВ от ТП-115/135) для тех.прис.стр.площ.дома: х.Тамбукан,ул.Молодежная,31</t>
  </si>
  <si>
    <t>Тех.перевооруж.объекта:ВЛ-0,4 кВ ж/б опоры 88,61 км(Инв.№СЦ6162)(дисп.наим. ВЛ-0,4кВ от ТП-8/159)для осущ.тех.прис.энерг.устр.стр.площадки жилого дома</t>
  </si>
  <si>
    <t>Тех.перевооружение ВЛ-0,4 кВ от ТП-2/161 для осущ.тех.прис.энерг.устр.строит.площ.жил.домов,расп.по адресу:Минераловодский р-н,п.Привольный,ул.Зеленая</t>
  </si>
  <si>
    <t>Тех.перев-ие ВЛ-0,4 кВ от ТП-204/103 для осущ.ТП энерг.устр.стр.площ.жил. дома,расп-х. по адресу: х.Новая Пролетарка, ул. Озерная,134б</t>
  </si>
  <si>
    <t>Тех. перевооружение ВЛ-0,4 кВ от ТП-112/135 для тех. прис. энергоприн. устр. строит. площ. нежилого строения располож. по адресу: с.Этока, ул.Мира № 5</t>
  </si>
  <si>
    <t>Тех. перевооружение ВЛ-0,4 кВ от ТП-912/131 для тех. прис. энергоприн. устр. строит.площ. жил. домов располож. по адресу: п.Санамер ул.Спортивная</t>
  </si>
  <si>
    <t>Тех. пер-ие ВЛ-0,4 кВ от ТП-936/144 для тех.прис.энергоприн.устр. строит. площ. жил. дома располож. по адресу: п.Пятигорский, ул.Урожайная,108</t>
  </si>
  <si>
    <t>Тех.пер-ие ВЛ-0,4 кВ от ТП-951/332 для осущ. ТП эн. прин. устр. строит. площ. жилого дома, распол.го по адресу: п. Нежинский, ул. Спортивная, 27 (дог. № 1253 от 27.12.16)</t>
  </si>
  <si>
    <t>Технологическое перевооружение ВЛ-0,4 кВ от ТП-520/108  для обеспечения тех.прис. жилого дома в Предгорном р-не, ст.Суворовская, ул. Буденного, № 41</t>
  </si>
  <si>
    <t>Тех. пер-ие ВЛ-0,4 кВ от ТП-1/612 для осущ.ТП энергопр.устр.жил.дома,расп.по адресу:Минераловодский р-н,п.Ленинский, ул.Молодая, №22</t>
  </si>
  <si>
    <t>Тех. перевооружение ВЛ-0,4 кВ от ТП-1172/137 для осущ. ТП энерг.устр. жил. дома располож. по адресу: с. Юца, ул.Садовая №102</t>
  </si>
  <si>
    <t>Техпер-ие ВЛ-0,4 кВ от ТП-12/187 для осущ.ТП энерг.устр.строит. площ.жил.дома, расп.по адресу: ст.Суворовская ул.Шоссейная, №129 д</t>
  </si>
  <si>
    <t>Техпер-е ВЛ-0,4 кВ от ТП-18/614 для осущ.ТП энерг.устр.стро.площ. жил.дома,расп.по адресу:Минерал-кий р-н, п.Кумской, ул.Клубная, №10б</t>
  </si>
  <si>
    <t>Техпер-е ВЛ-0,4 кВ от ТП-48/161 для осущ.ТП энерг.устр.стр.площ.жил. дома,расп.по адресу: Минераловодский р-н, п.Змейка ул.Крайняя №1а</t>
  </si>
  <si>
    <t>Техпер-ие ВЛ-0,4 кВ от ТП-66/161 для осущ.ТП энерг.устр.стр.площ.жил.домов, расп.по адресу:Минераловодский р-н,п.Змейка,ул.Российская</t>
  </si>
  <si>
    <t>Тех. перевооружение ВЛ-0,4 кВ от ТП-932/103 для осущ.тех. прис.энергопр.уст.строит.площ.жил.домов, располож.по адресу: х.Новая Пролетарка, ул.Весенняя</t>
  </si>
  <si>
    <t>Тех.пер. ВЛ-0,4 кВ от ТП-1152/108 для осущ.тех.прис.энерг.устр.стр.площ. жил.дома, располож.по адресу: ст.Суворовская, ул.Капитана Ващенко №3</t>
  </si>
  <si>
    <t>Тех.пер. ВЛ-0,4 кВ от ТП-117/137 для осущ.тех.прис.энерг. устр.строит.площ.стр., располож.по адресу: с.Юца, ул.Строителей, №50</t>
  </si>
  <si>
    <t>Тех.перевооружение ВЛ-0,4 кВ от ТП-241/135 для осущ. тех. прис. энерг. устр. строит. площ. жил. дома, располож. по адресу: с.Этока ул.Тихая 11</t>
  </si>
  <si>
    <t>Тех.перевооружение ВЛ-0,4 кВ от ТП-8/161 для осущ. тех. прис. энерг. устр. гаража располож. по адресу: Минераловодский р-н, п.Новотерский, ГК Змейка</t>
  </si>
  <si>
    <t xml:space="preserve">Тех.перевооружение ВЛ-0,4 кВ от ТП-932/103 для тех.прис.энерг. устр.строит. площад. жил. домов располож.по адресу:х.Новая Пролетарка,пер.Дубравный </t>
  </si>
  <si>
    <t>Тех. пер. ВЛ-0,4 кВ от ТП -928/162 для ТП эн.прин.устр.строит.площадки жил.дома в Предгорном р-не, х.Калаборка,туп.Нарзанный, №11</t>
  </si>
  <si>
    <t xml:space="preserve">Тех.перевооружение ВЛ-0,4  кВ от ТП-104/135 для осущ. тех.прис.энерг.устр. строит.площадки жилого дома располож. по адресу: с.Этока, ул.Школьная № 9 </t>
  </si>
  <si>
    <t>Тех.пер. ВЛ-0,4кВ от ТП-126/137 для осущ.ТП энер.устр.стр.площ.жил.домов распол.по адресу:с.Юца, ул.Нижне-Ессентукская,ул.Ессентукская</t>
  </si>
  <si>
    <t>Тех.перевооружение ВЛ-0,4  кВ от ТП-11/388 для осущ. тех. прис. энергопр. устр. строит. площ. жил. дома располож.по адресу: п.Загорский, ул.Полевая 23</t>
  </si>
  <si>
    <t>Стр-во ВЛ-0,4 от ТП-700/101 для обесп.тех.прис.энергоприн.устройств объекта цифр.телевещания пос.Урожайный, 118 м от жил.дома №36 по ул.Мичурина</t>
  </si>
  <si>
    <t>Строит ВЛ-0,4 кВ от ТП 488/113 для тех. присоед.объекта цифрового телевещания Предгорн р-он, ст. Бекешевская, 60 м на юго-восток от ориент магазин</t>
  </si>
  <si>
    <t>Строит ВЛ-0,4 кВ от ТП 936/144 для тех. присоединения заявителей по адресу: пос. Пятигорский, 1-ый проезд</t>
  </si>
  <si>
    <t>Строит.ВЛ-0,4кВ от ТП-158/162 для осущ. тех. присоединения энергопринимающих устройств жил. дома в Предгорном р-оне, п. Железноводский, ул. Советская</t>
  </si>
  <si>
    <t>Строительство ВЛ-0,4 кВ и ТП-10/0,4 кВ для осущ.тех.прис.энерг.устр.стр.площ.жилых домов,расп.по адресу:п.Мирный, ул.С.Узденова,Шоссейная,Карачаевская</t>
  </si>
  <si>
    <t>Строительство ВЛ-0,4кВ от ТП-1173/162 для обеспечения тех. присоединения энергопринимающих устройств жил. домов, в с.Новоблагодарное, ул  Славянская</t>
  </si>
  <si>
    <t>Строительство ВЛ-0,4 кВ от ТП-1148/166 для обеспечения.ТП энергоприн.устр. жилого дома в Предгорном р-не, с.Новоблагадарое, ул.Полевая, № 16</t>
  </si>
  <si>
    <t>Строительство ВЛ-0,4 кВ от ТП-55/151 для осущ.тех.присоединения энерг.устройств дачных домов располож. по адресу: п.Змейка, ул.Садовая</t>
  </si>
  <si>
    <t>Тех. перевооруж. объекта: ВЛ-0,4 кВ ж/б опоры 12,2 км (Инв. № СЦ6164) (дисп.наим.ВЛ-0,4кВ от ТП-6/615) для осущ.тех.прис.энерг.устр.стр.площ.жил.дома</t>
  </si>
  <si>
    <t>Тех. перевооружение объекта: ВЛ-0,4 кВ ж/б опоры 88,61 км (Инв.№СЦ6162) (дисп.наим.ВЛ-0,4кВ от ТП-8/602) для осущ.тех.прис.энерг.уст.стр.площ.строения</t>
  </si>
  <si>
    <t>Строит.ВЛ-0,4 кВ и ТП-10/0,4 кВ для осущ.тех.прис.энерг.устр.стр.площ.жил.домов по адресу: х.Шести, ул.Лесная,Озерная,Нагорная,Заозерная, туп.Озерный</t>
  </si>
  <si>
    <t>Строительство ВЛ-0,4 кВ от ТП-16/223 для обесп. тех.прис.энергопр. устр.строит. площ. жил.домов в Минераловодском р-не, с.Орбельяновка, ул.Абрикосовая</t>
  </si>
  <si>
    <t>Тех. пер. ВЛ-0,4 кВ от ТП-9/257 для осущ.ТП энерг.устр.строит.площ. жил.дома,расп.по адресу: Александр.р-н,с.Северное, ул.Восточная №22</t>
  </si>
  <si>
    <t>Тех. перев. ВЛ-0,4 кВ Ф-1 от ТП 1194/123 и строит. ВЛ-0,4 кВ Ф-2 от ТП 1194/123 для осущ.тех.прис.энерг.уст.стр.площадок в Предгорном р-не,СОТ Озерное</t>
  </si>
  <si>
    <t>Тех.перев.ВЛ-10 кВ Ф-162 2,9 км ПС Железноводская,строит.ВЛ-0,4кВ и ТП-10/0,4кВ для тех.прис.энер.уст.стр.площ.жил.домов расп.по адр.:п.Железноводский</t>
  </si>
  <si>
    <t>Строительство участка ВЛ0,4кВ от опоры №43 н.в.Ф-2 ТП 11/282 дляТП .устр. жилого дома по ул.Жданова,21 в с.Московское Изобильненского района</t>
  </si>
  <si>
    <t xml:space="preserve">Строительство участка ВЛ 0,4 кВ от опоры № 18 н.в.Ф-2 от ТП 2/284 для тех.прис.эн.прин.устр. заявителя по ул.Лермонтова ,2 в с.Московское </t>
  </si>
  <si>
    <t>Строительство участка ВЛ 0,4 кВ от ТП 1/282 для техприс.эн.прин.устр.жилого дома по пер.Калинина ,46 в с.Московское Изобильненского района</t>
  </si>
  <si>
    <t>Строительство участка ВЛ 0,4 кВ от опоры № 47 н/в Ф-1 ТП 6/264 для техприсоед.энергоприн. устройств жилого дома с.Ключевское ,ул.Лермонтова ,д.5</t>
  </si>
  <si>
    <t xml:space="preserve">Строительство участка ВЛ0,4 кВ н.в.Ф-8 от ТП 6/132 для обеспечения ТПэнерг.прин.устр-в строящегося магазина по ул.Комарова, 6Д в с.Донское </t>
  </si>
  <si>
    <t>Техпер.ВЛ-0,4 кВ от ТП-3/354 путем стр. участка ВЛ 0,4 кВ от опоры №17 н.в. Ф-1 для обеспеч-я ТП эн.прин.устр-в жилого дома заяв. Половинко Ф.В. Изобильненский район, х. Сухой, ул. Горная, 38</t>
  </si>
  <si>
    <t xml:space="preserve">Строительство ВЛ 0,4 кВ от ТП 12/390 протяженностью 0,13 км для техприс.эн-прин. устройств строящегося жилого дома по ул.Трунова ,1Д с.Донское </t>
  </si>
  <si>
    <t xml:space="preserve">Техперевооруж. ВЛ-0,4 кВ от ТП 13/438 путем строит-ва н.в. Ф-3 для обеспеч.ТП энприн.устр.земельного участка с/х назначения в границах плана </t>
  </si>
  <si>
    <t>Тех. пер-ние ВЛ-0,4 кВ от ТП7/279 путем строительства участка ВЛ-0,4 кВ от опоры № 40 н.в. Ф-1 для обеспечения техпрс-я эн.прин.устр. земельн. уч-ка</t>
  </si>
  <si>
    <t>Тех. пер. Ф-370 путем стр-ва участка ВЛ 10 кВ от опоры № 3/24 Ф-370 и стр-ва  КТПН -250/10-0,4 с трансф. ТМГ 250/10-0,4 для обесп. ТП эн. прин. Устр. теплицы, распол.й 400 м севернее п. Дружба Новоалександр-го района Ст.кр</t>
  </si>
  <si>
    <t>Стр-во отпайки от ВЛ-10 кВ Ф-123 ПС 110/35/10 кВ Красногвардейская и установка доп.ТП 10/0,4 для ТП к электрич. сетям сушилки ООО "Агрохолдинг Красногвардейский»</t>
  </si>
  <si>
    <t>Техперевооружене Ф-386 путем стр-ва участка ВЛ 10 кВ от опоры № 8/18 Ф-386 до границы земельного участка заявителя для техприс. ЛЭП-10 кВ, ТП-10</t>
  </si>
  <si>
    <t xml:space="preserve">"Тех.пер-ие ВЛ-0,4 кВ от ТП-20/200 путем стр. нового участка ЛЭП для обесп.  ТП эн.прин. устр-в строит. площадки жилого дома ,  распол. в с.Покойное, ул.Мичурина 163 (Кожевников П.В., договор №41/16-05 от 02.03.2016г.)" </t>
  </si>
  <si>
    <t>Реконстр. ВЛ 0,4 кВ от ТП-20/200 путем строит. нового участка  для обеспеч. ТП стройплощ.жилого дома Евтушок Е.С., распол. в с. Покойное, ул.Мичурина, 187" (договор  №246/15-05 от 21.09.2015г.)</t>
  </si>
  <si>
    <t>Тех. пер. ВЛ-0,4кВ от ТП-3/522 путем строит-ва нового участка ЛЭП для обеспеч-ия ТП эн. пр. устройств освещения пешеходного перехода</t>
  </si>
  <si>
    <t>Тех. пер. ВЛ-0,4кВ от ТП-6/502 путем строит-ва нового участка ЛЭП для обеспеч-ия ТП эн. прин. устройств освещения пешеходного перехода</t>
  </si>
  <si>
    <t>Тех. пер-ие ВЛ-0,4 от КТП-11/60 Ф-510 путем строит-ва нового участка ЛЭП для обеспечения ТП энергопринимающих устройств освещени</t>
  </si>
  <si>
    <t>Строительство ВЛ-0,4 кВ от ТП-23/300 для обеспеч-я тех.прис. энергопринимающих устройств объекта торговли ООО"Арзгирский торговый комплекс"</t>
  </si>
  <si>
    <t>Техническое перевооружение ВЛ-0,4 кВ от ТП-2/240 путем строит-ва нового уч-ка ЛЭП для обеспеч-я тех.прис. энергопринимающих устройств стройплощадки ж/д</t>
  </si>
  <si>
    <t>Техпер. ВЛ-0,4 от ТП-5/520 путем строит-ва нового уч-ка ЛЭП для обеспеч-я тех.прис. энергопринимающих устройств освещения пешеходного перехода</t>
  </si>
  <si>
    <t>Техпер. ВЛ-0,4 кВ от ТП-22/300 путем строит-ва нового участка ЛЭП для обеспечения тех.прис. энергопринимающих устройств откормочной</t>
  </si>
  <si>
    <t>Техпер. ВЛ-0,4 кВ от ТП-5/301 путем строит-ва нового участка ЛЭП для обеспечения тех.прис. энергопринимающих устройств свинарника</t>
  </si>
  <si>
    <t>Тех. пер-ие ВЛ-0,4кВ от ТП-1/141 путем строит-ва нового участка ЛЭП для обеспечения тех.прис. энергопринимающих устройств стройплощадки</t>
  </si>
  <si>
    <t>Строительство ВЛ-0,4 кВ от ТП-5/333 для обеспеч-я тех.прис. энергопринимающих устройств объекта цифрового телевещания ФГУП "РТРС"</t>
  </si>
  <si>
    <t>«Техпер. ВЛ-0,4 кВ от ТП-5/431 путем стр. нового участка  ЛЭП для обеспечения ТП эн. прин. устройств киоска,  распол.о в Левокумском районе, с.Величаевское, пл.Ленина 16а (Шишкова Е.В., договор №282/15-07 от 26.10.2015г.)"</t>
  </si>
  <si>
    <t xml:space="preserve">Техническое перевооружение  ВЛ-0,4 кВ от КТП-18/240 путем строительства нового участка ЛЭП для обеспечения тех. прис. энергопринимающих устройств </t>
  </si>
  <si>
    <t>Техпер. ВЛ-0,4 кВ от ТП-6/312 путем строит-ва нового участка ЛЭП для обеспечения тех.прис. базовой станции сотовой связи ПАО "Мегаф Фон"</t>
  </si>
  <si>
    <t>Стр-во ВЛ-0,4 кВ от ТП 4141 Ф-253 ПС Варениковская для осущ тех прис энерг устр-в распол по адресу:Степновский р-н,с.Варениковское(Аленина)</t>
  </si>
  <si>
    <t>Тех.перФ-281 стр-во уч ЛЭП-0,4кВ  от оп№17 Ф-3 ВЛ-0,4кВТП-4133/281 ПС35/10кВ"Богдановская"для осущ ТП энерг.устр заяв.-РУ-0,4 Степн.р-он Бутхузи</t>
  </si>
  <si>
    <t>Тех.перФ-277(стр-во уч ЛЭП-0,4кВ (100м)от оп№40 Ф2 ВЛ-0,4кВ ТП-4181/277 ПС35/10 Ольгино для осущ.ТПэнерг.устр заявРУ-0,4кВ Степн.р-он,ВолодинАИ</t>
  </si>
  <si>
    <t>Тех пер Ф-193(Стр-во участка ЛЭП-0,4 кВ оп№16 Ф-1 ТП-1197/193 ПС Лысогорская(тех прис дог 41/17/ГРЭС от 14.02.2017 Осипян Ш.А.)</t>
  </si>
  <si>
    <t>Тех.перФ-259(стр-во уч ЛЭП-0,4кВ от оп15 Ф3 ТП-1131/259 ПС110/10кВ Электропривод для осущ ТПэнерг устр заявРУ-0,4кВ Геор.р-он,ст.Незл.Сергеенко</t>
  </si>
  <si>
    <t>Тех.перФ-356 стр-во уч ЛЭП-0,4кВ  от оп№42 Ф-2 ВЛ-0,4кВТП-3669/356 ПС35/10кВ"Русская"для осущ ТП эн..устр заяв.-РУ-0,4 Курс  р-он Шукуров К.О.</t>
  </si>
  <si>
    <t>Тех.пер.Ф-169 (Стр-во участка ЛЭП-0,4кВ от опоры №7 Ф-1 ТП-5295/169 ПС 110/35/10 кВ "Зеленокумская" для осущ.тех.прис.эн.уст.заяв. РУ-0,4 кВ</t>
  </si>
  <si>
    <t>Стр ЛЭП-0,4 кВ,рек ВЛ-10 кВ Ф-454,установка доп ТП-10/04 кВ 160 кВА для осущ.тех прис СК,Георг район,с.Новозаведенное,ул.Шосссейная 95/2  Пашкова В.Л.</t>
  </si>
  <si>
    <t>Стр ВЛ-10,рек ВЛ-10 Ф-356,устан доп.ТП-10/0,4 100 кВА,стр ВЛИ-0,4 для осущ тех прис СК,Курский р-н,ул.Набережная,9,12(ФедоренкоА.В.,Лисицын А.А.)</t>
  </si>
  <si>
    <t xml:space="preserve">Тех пер Ф-311(стр-во уч ЛЭП-0,4 кВ от ТП-3525/311 ПС Бурунная для осущ тех прис энерг устр заяв РУ-0,4 кВпо адресу:Курский р-н,п.Мирный(дог 2/17/КРЭС </t>
  </si>
  <si>
    <t>Тех.пер Ф-214(строит-во участка ЛЭП-10 кВ от оп.67 Л-3697 Ф-214,установка ТП-10/0,4 кВ с трансф. 25 кВА и строит-во ВЛИ-0,4 кВ)тех.прис Тураев</t>
  </si>
  <si>
    <t>Реконструкция ВЛ-10 кВ Ф-193,строительство КТПМ и ВЛ-0,4 кВ для осущ тех прис энерг устр РУ-0,22 кВ  по адр ст.Лысогорская,ул.Казачья 98</t>
  </si>
  <si>
    <t>Реконструкция ВЛ-0,4 кВ Ф-3 от ТП-1112/153 для тех.прис.энерг.уст.строит.площ.жил.дома,расп. по адресу:г.Ессентуки, мкр.Опытник, 3 очередь, участок 51</t>
  </si>
  <si>
    <t xml:space="preserve">Строит. ВЛ-0,4  кВ и ТП-10/0,4 кВ  для осущ.тех.прис.энерг.устр.стр.площадок жилых домов в Предгорном р-не, п. Санамер, ул. Победы, ул. Юрчихина </t>
  </si>
  <si>
    <t>Техперевооружение Ф-133 путем строит.уч-ка ЛЭП 10 кВ от оп.№3 до проектируемой ТП и установки доп.ТП 25/10/0,4 для техпр.эн.прин.устр.строящ-ся жилого дома</t>
  </si>
  <si>
    <t>Техперевооружение ВЛ0,4 кВ от ТП 7/320 путем строит.участ.ВЛ для осущ.техприс.энпр.устр.строящ.жил.дома пер.Речной,29 ,ст.Новотроицкая  Изобильненского р-на</t>
  </si>
  <si>
    <t>Техперевооружение ВЛ 0,4 кВ от ТП 10/282 путем замены провода на СИП2 в пролете опор№№24-32 н.в. Ф-1 в целях создания полнофазной сети для осущ.техпр.энпр.устр. на зем.уч-ке для ЛПХ ул.Горького,68 с.Московское Изобильненского р-на</t>
  </si>
  <si>
    <t>Реконструкция ВЛ 0,4 кВ от ТП-15/166 н.в.Ф-1 от оп.№44 до оп.№71 для осущ.техпр.энпр.устр.на земел.уч-ке по ул.Степная,2А ст.Рождественская Изобильненского р-на</t>
  </si>
  <si>
    <t>Реконстр. ВЛ-0,4 кВ 0.64км ф-264 (Инв. № СЦ4883)(дисп.наим.ВЛ-0,4 кВ от ТП-59/264) для тех.прис.энерг.устр.стр.площ.в с.Новоселицкое,ул.Ставропольская</t>
  </si>
  <si>
    <t>Рек. ВЛ-0,4 кВ ж/б опоры 88,61 км (Инв. № СЦ6162) (дисп.наим. ВЛ-0,4 кВ от ТП-9/618) для тех.прис. стр.площ.ж.дома в п.Анджиевский,ул.2-я Береговая 20</t>
  </si>
  <si>
    <t>Техперевооружение ВЛ 0,4 кВ от ТП 2/133 путем строител.уч-ка ВЛ 0,4 кВ от опоры№ 57 н.в.Ф-2 для обеспеч.техприс.энприн.устр.заявителя по ул.Суворова,6</t>
  </si>
  <si>
    <t>Техперевооружение ЛЭП-0,4 кВ от ТП 1/282 путем строит-ва ЛЭП 0,4 кВ от опоры №28 н.в. Ф-3 для осуществления техприс.эн.прин.устр. на зем.участке для И</t>
  </si>
  <si>
    <t>Техническое перевооружение ВЛ-0,4 кВ от ТП 31/35 путем строит-ва нового участка ЛЭП для обеспечения тех.прис. энергопринимающих устройств жилого дома</t>
  </si>
  <si>
    <t>Техническое перевооружение ВЛ-0,4 кВ от ТП 11/570 путем строительства нового участка ЛЭП для обеспечения тех. прис. энергопринимающих устройств стройп</t>
  </si>
  <si>
    <t>Тех. перевооружение ВЛ-0,4 кВ ф.1ТП-10/250 путем строительства ВЛ-0,4 кВ для осущ.тех. прис-я энергоприн.устр-в жилого дома с.Тахта</t>
  </si>
  <si>
    <t>Техническое перевооружение ТП-12/094 и строительство ВЛ-0,4 кВ  ТП-12/094 для осуществления технологического присоединения энергопринимающих устройств</t>
  </si>
  <si>
    <t>Тех.пер. ВЛ-10 кВ Ф-134 24,05 км (вакуумн. выключ.), строит.ТП-10/0,4кВ 160 кВа для осущ.тех.прис.энерг.устр.здания сокового цеха, СК, Предгорный р-он</t>
  </si>
  <si>
    <t>Реконструкция ВЛ-6 кВ Ф-388 6.195 км и строит. ТП-6/0,4кВ для осущ.тех.прис.энерг.устр.неж.помещ. в Минераловодском р-не, п.Загорский, ул.Шоссейная,43</t>
  </si>
  <si>
    <t>Строительство участка ВЛ-10 кВ от опоры №24 ВЛ-10 кВ Ф-115 ПС 110/10 кВ Ново-Невинномысская для обеспечения технологического присоединения энергопринимающих устройств АГНКС по ул. Майкопская в г. Невинномысске (договор технологического присоединения №43-05/87 от 30.06.2015)</t>
  </si>
  <si>
    <t xml:space="preserve">Строительство ВЛ-10 кВ от опоры №10 ВЛ-10 кВ Ф-187 ПС 110/35/10 кВ Новая Деревня для обеспечения технологического присоединения строящихся ЛЭП-10 кВ, ТП-10/0,4 кВ в с. Новая Деревня Кочубеевского района (договор технологического присоединения №43-05/202 от 30.12.2016 </t>
  </si>
  <si>
    <t xml:space="preserve">Техперевооружение ВЛ 0,4кВ от ТП 9/237 путем строит-ва участ.ВЛ 0,4 кВ от опоры №33 н.в. для обесп.техприс.энпр.устр.зем.участ.для ИЖС </t>
  </si>
  <si>
    <t>Техперевооружение ВЛ0,4 кВ от ТП-2/132 н.в.Ф-2 путем замены провода АС на СИП2 от ТП 2/132 до оп.№5 для осуществл.техприс.энприн.устр.жилого дома по адресу пер.Широкий,1В, с.Донское Труновского района</t>
  </si>
  <si>
    <t>Рек. ВЛ-0,4кВ ж/б опоры 86,748км (Инв.№СЦ6110)(дисп.наим.ВЛ-0,4 кВ от ТП-348/162) для тех.прис.энерг.уст.стр.площ.жилого дома, расп.:п.Железноводский</t>
  </si>
  <si>
    <t xml:space="preserve">Тех. пер. Ф-128, строительство участка ЛЭП 10 кВ от опоры №3/25 Ф-128, устан.ТП-10/0,4кВ с трансфорт25кВА для осущ.тех.прис.-нежил.здания по адр.:Кировский р-он, примерно3,351км на север-восток от здан.почты распол.по адр. с.Орловка, ул.Октяб,38А </t>
  </si>
  <si>
    <t>Техперевооружение ЛЭП-0,4 кВ от ТП-3/166 путем ст-ва уч-ка ЛЭП 0,4 кВ от опоры №19 н.в.Ф-2 для техпр.эн.пр.устр.ст.Рождественская ,ул.Ленина,80 ( зая</t>
  </si>
  <si>
    <t>Тех.пер. ВЛ-0,4кВ Ф-2 от ТП 3114/296 ПС "Курская 2" (строительство участка ВЛИ-0,4кВ совместным подвесом с ВЛ-10 кВ Ф-296 Л-3152) для осущ.тех.присоед. энерг.уст-в жил.дома в с.Эдиссия, ул.Свердлова 17 Курского района (договор №4782/2018/СТВ/ВЭС/КРЭС от 07.02.2018 г. Заявитель Григоров С.К.</t>
  </si>
  <si>
    <t>Техническое перевооружение ТП-3/808 и строительство ЛЭП-0,4кВ РУ-0,4кВ ТП 3/808 от ПС 110-35-10 Дивное для обеспечения технологич. присоед.энергопринимающих устройств системы стационарного контроля "Платон" на рамной конструкции заявителя ООО "РТ-Инвест Транспортные Системы"</t>
  </si>
  <si>
    <t>Тех.пер. ВЛ-10 кВ Ф-214 Л-3657 ПС Совхоз №8 (установка ТП-10/0,4кВ с трансформатором 25 кВА и строительство уч.ВЛИ-0,4 кВ) для осущ.тех.присоед.энергоприним.устр-в жил.дома в п.Южанин,кошара №19, МО Рощинского сельсовета Курского р-на (Договор №4575/2017/СТВ/ВЭС/КРЭС от 28.12.2017 Заяв.Шамсудинов М.</t>
  </si>
  <si>
    <t xml:space="preserve">Реконструкция ВЛ-0,4 кВ от ТП-17/502 путем строительства нового участка ЛЭП для осуществления тех.прис. энергопринимающих устройств жилого дома </t>
  </si>
  <si>
    <t>Реконструкция ВЛ-0,4 кВ от ТП-41/302 путем строительства нового участка ЛЭП для осуществления тех.прис. энергопринимающих устройств электроустановки для ведения личного подсобного хозяйства Арзгирский р-он, с.Арзгир, ул.Мира, 209</t>
  </si>
  <si>
    <t>Реконструкция ВЛ-0,4 кВ от ТП-7/570 путем строительства нового участка ЛЭП для осуществления тех.прис. энергопринимающих устройств электроустановки для ведения личного подсобного хозяйства Нефтекумский район, а.Тукуй-Мектеб, ул.Гагарина 41</t>
  </si>
  <si>
    <t>Реконструкция ВЛ-0,4 кВ от ТП-7/109 путем строительства нового участка ЛЭП для осуществления тех.прис. энергопринимающих устройств личного подсобного хозяйства</t>
  </si>
  <si>
    <t>Тех. перев. ВЛ-0,4 кВ ж/б опоры 18.17 км (Инв. №СЦ9267) (дисп. наим. ВЛ-0,4 кВ Ф-1 от ТП-936/144) для тех.прис.эн.уст.стр.площ.ж.домов в п.Пятигорский</t>
  </si>
  <si>
    <t>Тех. перев. ВЛ-0,4 кВ Ф-2 от ТП-16/223 для осущ. тех.прис.энерг. устр. стр. площадки жил. дома в Минераловодском р-не,с.Орбельяновка,ул.Яблоневая, д.4</t>
  </si>
  <si>
    <t>Тех. перевооружение ВЛ-0,4кВ ж/б опоры 1,9км (инв. № СЦ9724) (дисп. наим. ВЛ-0,4кВ от ТП-23/161) для тех. присоединения энергопринимающих устройств строительной площадки аптеки  в Минераловодском районе п. Новотерский, 124м на юг от жилого дома №3 по ул. Южная</t>
  </si>
  <si>
    <t>Тех. перевооружение ВЛ-0,4кВ ж/б опоры 5,3км (инв. № СЦ9308) (дисп. наим. ВЛ-0,4кВ от ТП-1/161) для тех. прис. энергопринимающих устройств строительной площадки строения  в границах МО Пригородный сельсовет, х. Воронова, ул. Лесная 1/1</t>
  </si>
  <si>
    <t>Реконструкция ВЛ 0,4кВ от ТП-6/353 н.в.Ф-1 в пролете опор №№24-31 для осуществл. техприс.энпр.устр.на земел.уч-ке для ИЖС по ул.Степная,8А ст.Староизобильная Изобильненского р-на</t>
  </si>
  <si>
    <t xml:space="preserve">Тех перевооружение ВЛ-0,4 кВ Ф-1 ТП-31/166 ВЛ-10 кВ Ф-166 ПС 330/110/10 кВ Ставрополь-330 для техприса э/принимающих устройств  ж/д в с. Надежда </t>
  </si>
  <si>
    <t>Техническое перевооружение ВЛ-0,4 кВ Ф-1 ТП-16/135 ВЛ-10 кВ Ф-135 ПС 110/35/10 кВ Промкомплекс для техприса э/принимающих устройств ж/д в  х. Нижнерусском, ул. Терновая, 4А</t>
  </si>
  <si>
    <t>Строительство ВЛ-0,4 кВ от опоры №44 ВЛ-0,4кВ Ф-4 ТП-1/177 ВЛ-10 кВ Ф-177 ПС 110/10 кВ Южная для техприса э/принимающих устройств ж/д в г. Ставрополе, ул.Тюльпановая, 9/1</t>
  </si>
  <si>
    <t xml:space="preserve">Строительство ВЛ-0,4 кВ от опоры №9 ВЛ-0,4кВ ТП-4/156 ВЛ-10 кВ Ф-156 ПС 110/10 кВ Пригородная для техприса энергоприним-х устройств ж/д в с. Татарка, пер. Западный </t>
  </si>
  <si>
    <t xml:space="preserve">Строительство отпайки ВЛ 10 кВ Ф-157 от ПС 110/10 кВ "Пригородная", строительство ВЛ-0,4 кВ и ТП 10/0,4 кВ  для технологического присоединения </t>
  </si>
  <si>
    <t>Реконструкция ВЛ-0,4кВ ф.2 ТП-1/733 для осущ. тех.присоед.энергоприн. устр.склада для хранения,переработки с/х продукции в Туркменском р-не</t>
  </si>
  <si>
    <t>Реконструкция  ВЛ-0,4 кВ Ф-4 КТП-1329/129 ПС 110/35/10кВ Подгорная для осущ.тех.прис. энергоприним.уст-в ЛПХ по адресу: ст.Александровская</t>
  </si>
  <si>
    <t xml:space="preserve">Строительство отпайки ВЛ-10кВ от опоры №77 ВЛ-10кВ Ф-163 ПС 330/110/10 кВ Ставрополь-330 до МТП-29/163 для э/снабжения жил. массива на 64 уч. под ИЖС </t>
  </si>
  <si>
    <t xml:space="preserve">Реконструкция ВЛ 0,4 кВ от ТП-3/438 н.в Ф-1 путем замены провода на провод  СИП от опоры № 7 до границы земельного участка  заявителя для осуществления технологического присоединения энергопринимающих устройств силосной траншеи, в х. Широбоков, Изобильненского района. </t>
  </si>
  <si>
    <t>Тех.пер. ВЛ-0,4кВ  пут. стр-ва уч.ВЛ-0,4кВ от оп№16Ф-1 ВЛ-0,4кВ ТП-3133/269,для осущ.тех.прис.энерг.Ангара по ул.Миронова,172 с.Эдис.заяв.Абрамов Б.О.</t>
  </si>
  <si>
    <t xml:space="preserve">Реконструкция ВЛ 0,4 кВ от ТП-11/176 н.в Ф-1   от опоры  № 10 до опоры № 12 для осуществления технологического присоединения энергопринимающих устройств на земельном участке по ул. Зелёная, № 17 в п. Новоизобильный  Изобильненского района. </t>
  </si>
  <si>
    <t>Реконструкция ВЛ 0,4 кВ  от ТП-5/107 для осуществления технологического присоединения  энергопринимающих устройств  жилого дома по ул. Заречная, 3 в х. Чапцев  Новоалександровского района.</t>
  </si>
  <si>
    <t>Реконструкция ВЛ 0,4 кВ  от  ТП-3/280  н.в. Ф-1  от опоры № 50 для  осуществления  технологического  присоединения энергопринимающих устройств жилого дома по ул. Калинина № 228  в с. Подлужное Изобильненского  района»</t>
  </si>
  <si>
    <t xml:space="preserve">Реконструкция ВЛ-0,4 кВ от ТП-26/109 для осуществления тех.прис. энергопринимающих устройств личного подсобного хозяйства </t>
  </si>
  <si>
    <t xml:space="preserve">Реконструкция ВЛ-0,4 кВ от ТП-3/168 для осуществления тех.прис. энергопринимающих устройств личного подсобного хозяйства </t>
  </si>
  <si>
    <t>Рек. ВЛ-0,4 кВ 0,3 км ф-1 от КТП 760/103 х.Садовый для осущ. тех. прис. энерг.устр.стр.площ.жил.дома по ул.Колхозная,114</t>
  </si>
  <si>
    <t>Рек. ВЛ-0,4 кВ ж/б опоры 68,20 км (Инв. №СЦ9317) (дис.наим.ВЛ-0,4кВ от ТП-253/135) для тех.прис.эн.уст.стр.пл.ж.дома в Предг.р-не,с.Юца,ул.Луценко,130</t>
  </si>
  <si>
    <t>Рек. ВЛ-0,4 кВ Ф-3 от ТП-1214/346  для осущ. тех. прис.энерг.устр.стр.площ.стр.в Предгорном р-не, СНТ Дружба, в границах МО Тельмановский с/с</t>
  </si>
  <si>
    <t xml:space="preserve">Рек. ВЛ 0,4 кВ от ТП-1152/108 для осущ. технол.прис.энерг.устр.строит.площадки жил.дома в Предгорном р-не,ст.Суворовская, ул.Новая 20а </t>
  </si>
  <si>
    <t>Тех. перевооружение ВЛ-0,4 кВ от ТП-11/618 для осущ.технол. прис.энерг.устройств стр. площ.жилых домов в Минераловодском р-не, п.Загорский, ул.Полевая</t>
  </si>
  <si>
    <t>Тех. перевооружение ВЛ-0,4 от ТП-1099/166 для осущ.тех.прис.энерг.уст.стр.площ.строен. жил. домов  в Предгорном р-не,с. Новоблагодарное, ул. Степная</t>
  </si>
  <si>
    <t>Тех. перев. ВЛ-6 кВ Ф-605 ПС 35/6 кВ "Овощевод" и стр.ТП-6/0,4 кВ для тех.прис. энер. уст.заяв. РУ-0,4 кВ расп. 3,8км от ориентира жил.дом в х.Садовый</t>
  </si>
  <si>
    <t>Тех.перев. ВЛ-10  Ф-135 от ПС 35/10 кВ Юцкая,строит.ВЛ-0,4 кВ и ТП 10/0,4 кВ для осущ.тех.прис.энерг.уст.стр.площ.строений в Предгорном р-не,с.Этока</t>
  </si>
  <si>
    <t>Строительство отпайки ВЛ-10кВ от ВЛ-10 кВ Ф-135 ПС 110/35/10/6 Промкомплекс до границы зем. участка для обеспечения техприса э/принимающих устройств ц</t>
  </si>
  <si>
    <t>Реконструкция ВЛ-0,4 кВ  Ф-3 ТП-12/170 ВЛ-10 Ф-170 ПС 330/110/10 кВ Ставрополь-330 для осуществления техприса э/приним уст-в ж/д в с.Старомарьевка,</t>
  </si>
  <si>
    <t>Реконструкция ВЛ-0,4 кВ Ф-1 ТП-3/160 ПС 330/110/10 кВ Ставрополь-330 для осущ техприс.э/приним. уст-в ж/д в с. Старомарьевка, ул. Подгорная 80</t>
  </si>
  <si>
    <t>Техническое перевооружение ВЛ-0,4 кВ от опоры №8 до опоры №12 ВЛ-0,4 кВ Ф-3 ТП-6/156 ВЛ-10 Ф-156 ПС 110/10 кВ "Пригородная" для осуществления техприса</t>
  </si>
  <si>
    <t xml:space="preserve">Строительство ВЛ-0,4 кВ от опоры №16 ВЛ-0,4кВ Ф-1 ТП-18/135 ВЛ-10 кВ Ф-135 ПС 110/35/10 кВ Промкомплекс для техприса э/принимающих устройств ж/д в с. </t>
  </si>
  <si>
    <t>Строительство ВЛ-0,4 кВ от РУ-0,4кВ ТП 14/157  ВЛ-10 кВ Ф-157 ПС 110/10 кВ Пригородная для техприса энергоприним-х устройств ж/д в с. Татарка</t>
  </si>
  <si>
    <t>Техническое перевооружение ВЛ-0,4 кВ ф.1 ТП-5/275 путем строительства участка ВЛ-0,4 кВ для осуществления технологического присоединения энергопринимающих устройств гаража по ул. Газовый Городок 3А с. Кевсала Ипатовского района заявитель - Никифорова С.А</t>
  </si>
  <si>
    <t>Строительство ВЛ-0,4 кВ от РУ-0,4кВ ТП 20/104 ВЛ-10 кВ Ф-104 ПС 110/10 кВ Грачевская для техприса энергоприним-х устройств ж/д в с. Старомарьевка</t>
  </si>
  <si>
    <t>Строительство ВЛ-0,4 кВ от ТП 10/0,4 кВ ВЛ-10 кВ Ф-157 ПС 110/10 кВ Пригородная дома для техприса энергоприним-х устройств ж/д в с.Татарка,</t>
  </si>
  <si>
    <t xml:space="preserve">Строительство участка ВЛ-0,4 кВ от опоры №16 ВЛ-0,4 кВ Ф-1 ТП-11/260 ВЛ-10 Ф-260 ПС 35/10 кВ "Стародворцовская" для сосуществления техприса </t>
  </si>
  <si>
    <t>Реконструкция ВЛ-0,4 кВ от ТП-24/240 для осуществления тех.прис. энергопринимающих устройств жилого дома</t>
  </si>
  <si>
    <t>Рек. ВЛ-10 кВ Ф-121 6.65 км, стр. ВЛ-0,4 кВ и ТП-10/0,4 кВ для тех. прис.эн. уст. стр. площ.ж.домов в Предгорном р-не., в гр.СНТ Ветеран</t>
  </si>
  <si>
    <t>Тех.перев.ВЛ-6 кВ Ф-388, тех.пер.ТП-6/0,4 кВ 1/388, строит.ТП-6,04 кВ и ВЛ-0,4 кВ для тех.прис.энерг.уст.дач.домов по адресу: п.Первомайский, СТ Колос</t>
  </si>
  <si>
    <t>Тех. перевоор. ВЛ-0,4 кВ Ф-2 от МТП-1186/103 для тех.прис. энерг. устройств.стр. площ. жил.дома в Предгорном р-не, х.Новая Пролетарка, ул.Жукова, д.30</t>
  </si>
  <si>
    <t>Реконструкция ВЛ-0,4 кВ от ТП-6/500 для осуществления тех.прис. энергопринимающих устройств личного подсобного хозяйства</t>
  </si>
  <si>
    <t>Реконструкция ВЛ-0,4 кВ от ТП-13/571 для осуществления тех.прис. энергопринимающих устройств жилого дома</t>
  </si>
  <si>
    <t>Реконструкция ВЛ-0,4 кВ от ТП-16/502 для осуществления тех.прис. энергопринимающих устройств жилого дома</t>
  </si>
  <si>
    <t>Рек. ВЛ-10 кВ Ф-161 14,1 км(Инв.№СЦ6160) и рек.ВЛ-0,4 кВ ж/б опоры 3.2 км(Инв.№СЦ9825)(дисп.наим.ВЛ-0,4 кВ от ТП-11/161) для тех.прис.строящ.ТП 10/0,4</t>
  </si>
  <si>
    <t>Тех. перев. ВЛ-0,4 кВ от ТП-1/218 0,8 км с.Прикумское для осущ.тех.прис. энерг.устр. стр. площ. жил.дома по ул.Российская, д.№38 Минераловодского р-на</t>
  </si>
  <si>
    <t xml:space="preserve">Тех.перев.ВЛ-0,4кВ Ф-3 ТП-3131/268 ПС Эдиссия (стро-во уч.ВЛИ-0,4кВ по сущ.опорам от ТП-3131/268 ВЛ-0,4кВ Ф-3 до оп.№8, для осущ.тех.прис.энерг.уст-в жилого дома в с.Эддиссия, ул. Шаумяна, 91 Курского района, договор №4867/2018/СТВ/ВЭС/КРЭС от 16.02.2018 г. Заявитель Арутюнов С.Х. </t>
  </si>
  <si>
    <t>Техническое перевооружение ВЛ-0,4 кВ путем строительства участка ВЛ-0,4 кВ от опоры №7 Ф- 3 ТП-1142/436 для осущ. тех. прис. энергопр.уст.располож. на зем. уч. под инд. жилищ. стр-во по адресу: пос.Новый ул.Школьная 54 Договор тех.прис.№449/17/ГРЭС от 26.10.2017 г Заявитель Айрапетян М.Л.</t>
  </si>
  <si>
    <t>Техническое перевооружение ВЛ-0,4 кВ путем строительства участка ВЛ-0,4 кВ от опоры №86 Ф-2 ТП-5159/360 для осущ. тех. прис. энергопр.уст.располож. на зем. уч. под инд. жилищ. стр-во по адресу: Советский район, пос.Михайловка проезд Молодежный 6 Договор№425/17/ЗРЭС от 05.10.2017 Заяв.Арслантавов А.А</t>
  </si>
  <si>
    <t>РеконструкциВЛ-10 кВ Ф-305 4.7 км, стр.ТП-10/0,4кВ и ВЛ-0,4кВ для тех.прис.эн.уст.стр. пл.строений в п.Ясная Поляна, ул.Войсковая,Терская,Ессентукская</t>
  </si>
  <si>
    <t>Реконструкция ВЛ 0,4 кВ от ТП 5/402 для осущ.техприс.энерг.прин.устр-в на земельном участке для ЛПХ по адресу : ул.Пушкина ,48 ,с.Птичье Изобильненско</t>
  </si>
  <si>
    <t>Строительство ВЛ-0,4 кВ Ф-1 от ТП-25/327  для осущ.тех.прис.энерг.уст.строит.площ.жил.дома в Предгорном р-не, п.Подкумок, ул.Кисловодская 14</t>
  </si>
  <si>
    <t>Рек. ВЛ 0,4 кВ отТП-1152/108 для осущ. тех. прис. энергоприн.устройств строительной площадки жил. дома в Предгорном р-не, ст.Суворовская,ул.Крылова 66</t>
  </si>
  <si>
    <t>Рек. ВЛ-0,4 кВ ж/б опоры 86,748 км (Инв.№СЦ6110) (дис.наим.ВЛ-0,4 кВ от ТП-374/162) для тех.прис.эн.уст.стр.площ.жил.дома в х.Быкогорка,ул.Калинина,80</t>
  </si>
  <si>
    <t>Рек. ВЛ-0,4 кВ Ф-2 от МТП-1186/103   для осущ. тех.прис. энер.уст. стр. площ. жил.дома, расп.в Предгорном р-не, х.Новая Пролетарка, ул.Весенняя д.112.</t>
  </si>
  <si>
    <t>Реконструкция ВЛ-10 кВ Ф-356 ПС 110/35/10 "Русская", стро-во ТП-10/0,4кВ, стро-во ВЛИ-0,4кВ для осущ. тех.присоед. энергоприн.уст-в ЛПХ по ул.Набережная с.Русское Курского р-она договор об осущ.№4804/2018/СТВ/ВЭС/КРЭС, №4805/2018/СТВ/ВЭС/КРЭС от 15.08.2018 Заяв.Чкареули Т.А., Хасанов Х.К.</t>
  </si>
  <si>
    <t>Рек.ВЛ-0,4 кВ ж/б опоры 4,2 км (Инв.№СЦ9330) (дис.наим.ВЛ-0,4кВ от ТП-652/348 для тех.прис.эн.уст.стр.площ.жил. дома в ,ст.Боргустанская,ул.Черенко 8а</t>
  </si>
  <si>
    <t>Рек. ВЛ-0,4 кВ ж/б опоры 12,2 км (Инв.№СЦ6164) (дисп.наим.ВЛ-0,4 кВ от ТП-55/161) для тех.прис.энер.уст.стр.площ.жил.дома, расп.: п.Змейка, ул.Тихая,3</t>
  </si>
  <si>
    <t xml:space="preserve">Техперевооружение ВЛ 0,4 кВ от ТП 10/132 путем замены голого провода на СИП до оп.№9 для обеспечения техприс.энприн.устр-в Свято-Троицкой Церкви </t>
  </si>
  <si>
    <t>Техперевооружение ВЛ-0,4 кВ от ТП 11/137 путем замены провода в пролете опор № 21-27 и строительства участка ВЛ от опоры №27 н.в. Ф-1 для обеспеч. техприс.энергоприн</t>
  </si>
  <si>
    <t>Реконструкция ВЛ-0,4 кВ от ТП-7/606 для осуществления тех.прис. энергопринимающих устройств личного подсобного хозяйства, расположенного в Нефт.р-не</t>
  </si>
  <si>
    <t>Реконструкция ВЛ-0,4 кВ от ТП-11/35 для осуществления тех.прис.энергопринимающих устройств личного подсобного хозяйства, расположенного в Буд.р-нес.Покойное, пер.Весенний, 1</t>
  </si>
  <si>
    <t>Техническое перевооружение ВЛ-0,4 кВ от КТП 2/241 путем строит-ва нового участка ЛЭП для обеспечения тех.прис. энергопринимающих устройств электроуст.</t>
  </si>
  <si>
    <t xml:space="preserve">Техническое перевооружение ВЛ-0,4 кВ от КТП 21/234-100 путем строит-ва нового участка ЛЭП для обеспечения тех.прис. энергопринимающих устройств </t>
  </si>
  <si>
    <t>Техническое перевооружение ВЛ-0,4 кВ от КТП 11/502 путем строительства нового участка ЛЭП для обеспечения тех. прис. энергопринимающих устройств ж/д</t>
  </si>
  <si>
    <t>Тех.перев.ВЛ-10 кВ Ф-346 от ПС 110/10 кВ Боргустан,строит.ВЛ-0,4 кВ и ТП-10/0,4 кВ для тех. прис.энер.уст. площ.строений в Предгорном р-не, СНТ Дружба</t>
  </si>
  <si>
    <t>Техническое перевооружение ВЛ-0,4 кВ от ТП 15/606 путем строительства нового участка ЛЭП для обеспечения тех. прис. энергопринимающих устройств стройп</t>
  </si>
  <si>
    <t>Тех. перевооружение ВЛ-0,4 кВ Ф-1 от ЗТП-417/117,114  для осущ. тех. присоединения .энерг. устр.строит. площ.строения в п. Мирный, ул. Уткополе, д. 21</t>
  </si>
  <si>
    <t>Рек.ВЛ-0,4 кВ ж/б опоры 20,6 км (Инв.№СЦ9714) (дисп.наим.ВЛ-0,4 кВ от ТП-405/152)для тех.прис.энер.уст.стр.площ.жил.дома,расп.:п.Санамер,ул.Бригадная2</t>
  </si>
  <si>
    <t>Техническое перевооружение ВЛ-0,4 кВ от ТП 19/35 путем строительства нового участка ЛЭП для обеспечения тех. прис. энергопринимающих устройств трёхфаз</t>
  </si>
  <si>
    <t>Техническое перевооружение ВЛ-0,4 кВ от ТП 12/571 путем строительства нового участка ЛЭП для обеспечения тех. прис. энергопринимающих устройств жилого</t>
  </si>
  <si>
    <t>Техническое перевооружение ВЛ-0,4 кВ от ТП 16/305 путем строительства нового участка ЛЭП для обеспечения тех. прис. энергопринимающих устройств склада</t>
  </si>
  <si>
    <t>Строительство ВЛ-0,4 кВ от ТП-6/317 для обеспечения тех. прис. энергопринимающих устройств стройплощадки жилого дома</t>
  </si>
  <si>
    <t>Техническое перевооружение ВЛ-0,4 кВ от ТП-8/510 путем строительства нового участка ЛЭП для обеспечения тех.прис. энергопринимающих устройств стройплощадки жилого дома</t>
  </si>
  <si>
    <t>Реконструкция ВЛ-0,4 кВ от ТП-5/570 путем строительства нового участка ЛЭП для осуществления тех.прис. энергопринимающих устройств жилого дома</t>
  </si>
  <si>
    <t>Реконструкция ВЛ-0,4 кВ от ТП-21/173 путем строительства нового участка ЛЭП для осуществления тех.прис. энергопринимающих устройств личного подсобного хозяйства</t>
  </si>
  <si>
    <t>Реконструкция ВЛ-0,4 кВ от ТП-8/576 путем строительства нового участка ЛЭП для осуществления тех.прис. энергопринимающих устройств стройплощадкт мойки Нефтекумский район, с. Кара-Тюбе, ул.Ленина, 49б</t>
  </si>
  <si>
    <t xml:space="preserve">Реконструкция ВЛ-0,4 кВ от ТП-8/510  путем строительства нового участка ЛЭП для осуществления тех.прис. энергопринимающих устройств жилого дома </t>
  </si>
  <si>
    <t>Техническое перевооружение ВЛ-0,4 кВ от ТП-20/502 путем строительства нового участка ЛЭП для осуществления тех.прис. энергопринимающих устройств</t>
  </si>
  <si>
    <t xml:space="preserve">Техническое перевооружение ВЛ-0,4 кВ от ТП-2/514 путем строительства нового участка ЛЭП для осуществления тех.прис. энергопринимающих устройств </t>
  </si>
  <si>
    <t xml:space="preserve">Техническое перевооружение ВЛ-0,4 кВ от ТП-12/502 путем строительства нового участка ЛЭП для осуществления тех.прис. энергопринимающих устройств </t>
  </si>
  <si>
    <t>Техническое перевооружение ВЛ-0,4 кВ ф.2 ТП-17/731 путем строительства участка ВЛ-0,4 кВ для осуществления технологического присоединения энергоприним устройств жилого дома по ул.Ч.Ахметова,1</t>
  </si>
  <si>
    <t xml:space="preserve">Техническое перевооружение ВЛ-0,4 кВ от ТП-1/502 путем строительства нового участка ЛЭП для осуществления тех.прис. энергопринимающих устройств </t>
  </si>
  <si>
    <t xml:space="preserve">Техническое перевооружение ВЛ 0,4 кВ от ТП-1/507 путем строительства нового участка ЛЭП для осуществления тех.прис. энергопринимающих устройств </t>
  </si>
  <si>
    <t>Техническое перевооружение ВЛ-0,4 кВ от ТП-3/516 путем строительства нового участка ЛЭП для осуществления тех.прис. энергопринимающих устройств освещения пешеходного перехода ГУП СК "Будённовское МДРСУ"</t>
  </si>
  <si>
    <t>Техническое перевооружение ВЛ-0,4 кВ от ТП-2/241 путем строительства нового участка ЛЭП для обеспечения тех.прис. энергопринимающих устройств стройплощадки жилого дома</t>
  </si>
  <si>
    <t>Техническое перевооружение ВЛ-10 кВ Ф-307 от ПС 110/35/10 кВ "Арзгир" путем строительства нового участка ЛЭП 10 кВ, строительство ТП-10/0,4 кВ, строительство ЛЭП-0,4 кВ для обеспечения те.прис. энергопринимающих устройств стройплощадки склада</t>
  </si>
  <si>
    <t>Техническое перевооружение ВЛ-0,4 кВ от ТП 1/35 путем строит-ва нового участка ЛЭП для обеспечения тех.прис. энергопринимающих устройств стройплощадки</t>
  </si>
  <si>
    <t>Реконструкция ВЛ-0,4 кВ от ТП-20/502 путем строительства нового участка ЛЭП для осуществления тех.прис. энергопринимающих устройств жилого дома с. Каясула, ул.Темирбулаевой, 8</t>
  </si>
  <si>
    <t>Строительство ВЛ-0,4кВ от ВЛ-0,4кВ Ф-1 ТП-17/157 ВЛ-10кВ Ф-157 ПС 110/10кВ Пригородная до ж/д для обеспечения техприса э/приним.уст-в ж/д по ул.Вишневая</t>
  </si>
  <si>
    <t>Тех. перевооружение ВЛ-0,4кВ ж/б опоры 88,61км (СЦ6162) (дисп. наимен. ВЛ-0,4кВ от ТП-14/618) для осуществления тех. присоединения энергоприним. устр-в строит. площадки жилого дома в Минераловодском р-не, п. Загорский, ул. Мира д.16А</t>
  </si>
  <si>
    <t xml:space="preserve">Строительство ВЛ-0,4кВ от опоры №22 ВЛ-0,4 кВ Ф-2 ТП-30/187 ВЛ-10кВ Ф-187 ПС 110/35/10 кВ Новая Деревня до ж/д для обеспечения техприс.э/прин. уст-тв </t>
  </si>
  <si>
    <t>Тех. перев. ВЛ-10 кВ Ф-209 3,5 км,стр-во ВЛ-0,4 кВ и ТП-10/0,4 кВ для осущ. тех. прис. энерг. устр. стр.площ.жил.дома в п.Ясная Поляна, ул.Кубанская 2</t>
  </si>
  <si>
    <t xml:space="preserve">Строительство участка ВЛ-0,4 кВ от опоры №14 ВЛ-0,4 кВ Ф-3 ТП-21/157 ПС 110/10кВ Пригородная для осуществления техприса э/приним устройств ж/д </t>
  </si>
  <si>
    <t xml:space="preserve">Строительство ЛЭП-10кВ от ВЛ-10кВ Ф-101 ПС Рыбхоз с установкой МТП-52/101 и строительство ВЛ-0,4кВ Ф-1 от проектируемой МТП для техприс.жил.домов  </t>
  </si>
  <si>
    <t xml:space="preserve">Техперевооружение ВЛ 0,4 кВ от ТП 6/522 н.в. Ф-1 путем замены провода АС на СИП2 от оп.№41 до оп.№44 для осущ.техпр.энпр.устр. жилого дома по </t>
  </si>
  <si>
    <t>Техническое перевооружение ВЛ-0,4 кВ ф.1/1 ТП-1/754 путем строительства участка ВЛ-0,4кВ для осуществления технологического присоединения энергопринимающих устройств жилого дома по ул.Октябрьская, 28. п. Красный Маныч, Туркменского района заявитель -  Цховребов В.А</t>
  </si>
  <si>
    <t xml:space="preserve">Строительство отпайки ВЛ -10 кВ Ф-259 ПС 110/10 кВ "Заводская", строительство ВЛ-0,4 кВ и ТП 10/0,4 кВ для обеспечения технологического присоединения </t>
  </si>
  <si>
    <t xml:space="preserve">Строительство ЛЭП-10 кВ от ВЛ-10кВ Ф-171 ПС 110/10 кВ Южная с установкой МТП-87/171 и строительство ВЛ-0,4кВ Ф-1 от РУ-0,4кВ проектируемой МТП для технологического присоединения </t>
  </si>
  <si>
    <t>Тех. перевоор. ВЛ-10кВ Ф-143 от ПС 110/10 кВ ПТФ, строит. ВЛ-0,4 кВ и ТП 10/0,4 кВ для осущ.тех.прис.энерг.устр.строит.площ.строений в Предгорном р-не</t>
  </si>
  <si>
    <t>Рек. ВЛ-0,4 кВ Ф-2 от ТП-1214/346  для осущ. тех. прис.энерг.устр.стр.площ.стр.в Предгорном р-не, СНТ Дружба, в границах МО Тельмановский с/с</t>
  </si>
  <si>
    <t>Строительство ВЛ-0,4 кВ и ТП-6/0,4 кВ для осуществления.тех. присоед. энергоприн. устройств строит. площадок жилых домов в х.Садовый, ул. Николаева</t>
  </si>
  <si>
    <t xml:space="preserve">Тех. пер. ВЛ-0,4 кВ ж/б опоры пос.Ясная Поляна 1.19км от ктп- (Инв.№СЦ9442) (дис.наим.ВЛ-0,4 кВ от ТП-730/302) для тех.прис.эн.уст.стр.площ.строения </t>
  </si>
  <si>
    <t>Строительство ВЛ-0,4 кВ от ТП-588/185 для осущ. тех. присоединения энергоприн. устройств стр. площадки строения в ст.Суворовская, ул.Тамлыкская, д.127</t>
  </si>
  <si>
    <t>Тех. перев. ВЛ-10 кВ Ф-395 23.0 км,стр-во ТП-10/0,4 кВ для тех.прис.энерг.устр.строит.площ. торгово-закуп.базы, расп. в с.Ульяновка,ул.Соборная, д.1 а</t>
  </si>
  <si>
    <t>Реконструкция ВЛ-0,4 кВ от опоры №25 Ф-3 ТП-3046/203 ПС 110/35/10 Ростовановская для осущ. тех.прис. энергоприним.уст-в по адресу Курский район, х.Пролетарский, ул.Строительная д.2 кв.1а</t>
  </si>
  <si>
    <t>Тех.перев. ВЛ-10 кВ Ф-161 14,1 км, стр-во ВЛ-0,4 кВ и ТП-10/0,4 кВ для осущ.тех. прис.энерг.устр.стр.площ.жил.дома в п.Змейка ул.Терновая 17</t>
  </si>
  <si>
    <t>Строительство ВЛ-10 кВ Ф-135 ПС 110/35/10/6 кВ Промкомплекс, строительство ВЛИ-0,4 кВ и ТП-10/0,4 кВ  для техприса индив. ж/д по улицам Изумрудная, Степная, Березовая, Хуторская, Васильковая, Радужная, Северная в с. Верхнерусском  Шпаковского района</t>
  </si>
  <si>
    <t>Строительство ЛЭП-10 кВ  для осуществления технологического присоединения энергопринимающих устр-в строящего лечебно-диагностического центра, в с.Надежда Шпаковского района Ставропольского края</t>
  </si>
  <si>
    <t>Рек. ВЛ-0,4 кВ ж/б опоры 4, 402 км (Инв.№СЦ6052) (дис.наим.ВЛ-0,4 кВ от ТП-29/104) для тех.пр.эн.уст.стр.пл.ж.дома в ст.Константиновская,ул. Шоссейная</t>
  </si>
  <si>
    <t xml:space="preserve">Строительство отпайки ВЛ-10 кВ Ф-319 от ПС 35/10 кВ "Путь Ленина " для техприс-я эн.прин. устр. насосной станции в Изоб. р-не СК, дог. 43-05/197 </t>
  </si>
  <si>
    <t>Стр. отпайки ВЛ-10 кВ Ф-413 от ПС 110/35/10 кВ "Солнечная" для обеспечения ТП устройств тепличного комплекса ООО Солнечный дар</t>
  </si>
  <si>
    <t>Строит.ВЛ-0,4кВ от ТП-1128/117 для осущ.тех.прис.энергоприн.устройств строит.площадок жил.домов Предгорный р-н, п.Нежинский,ул.Семейная,ул.60 л.Победы</t>
  </si>
  <si>
    <t>Реконструкция ВЛ 0,4кВ от ТП-6/133 н.в.Ф-2 для осуществл. техприс.энпр.устр.жилого дома по адресу ул.Ленина ,359 е, с.Донское Труновского р-на</t>
  </si>
  <si>
    <t>Строительство двух ЛЭП-10 кВ и ПКУ-10 кВ для осущ. тех.прис. энергопр.устр. ООО "Весна" строящегося теплич. комплекса, расп. СК</t>
  </si>
  <si>
    <t>Cтроительство  двух ЛЭП-10 кВ от ПС 330 кВ Ильенко, для тех. прис.энерг. устр. заявителя-строящейся ТП-10/0,4 кВ, Предгорный р-н</t>
  </si>
  <si>
    <t>Строительство ВЛ-10 кВ от ПС Провал, установка новой ячейки 10 кВ на ПС Провал, реконструкция ВЛ-10 кВ Ф-170 от ПС Провал для технологического присоед</t>
  </si>
  <si>
    <t xml:space="preserve">Реконструкция ВЛ 0,4 кВ от ТП 16/259 н.в. Ф-3 от опоры №5 до опоры №9 для осущ. техприс.энергопр.устр. жилого дома по адресу : ул.Гагарина № 240А </t>
  </si>
  <si>
    <t>Реконструкция ВЛ 0,4 кВ от ТП-20/133 н.в Ф-5 для осуществления технологического присоединения  энергопринимающих устройств строящегося жилого дома по адресу: пер. Совхозный 1А,  с. Донское Труновского района.</t>
  </si>
  <si>
    <t xml:space="preserve">Реконструкция ВЛ 0,4 кВ от ТП 2/263 н.в. Ф-2 от опоры №32 ( Ф-263) до опоры №39 (Ф-263) для осущ.техприс.эн.прин.устр. жилого дома : ул.Рабочая ,15 </t>
  </si>
  <si>
    <t xml:space="preserve">Реконструкция ВЛ 0,4кВ от ТП-24/133 н.в.Ф-2 от ТП-24/133 до оп.№10 для осуществл.техприс.энпр.устр. жилого дома по адресу ул.Московская,53 с.Донское </t>
  </si>
  <si>
    <t>Строит. ВЛ-0,4 от ТП-1189/335 для осущ.тех.прис.энерг.устр.стр.площадок жилых домов в Предгорном р-не,ст.Ессентукская,ул.Механизаторов,ул.Химическая</t>
  </si>
  <si>
    <t>Выполнение работ под "ключ" по строительству ВЛ 10 кВ для обеспечения технологического присоединения энергопринимающих устройств строящейся школы на 320 учащихся в с. Серноводском Курского района</t>
  </si>
  <si>
    <t>Строительство ВЛ-10кВ от Ф-488 для обеспечения технологического присоединения энергопринимающих устройств зерноочистительных, зепнопогрузочных машин, на территории бывшего колхоза "Родина" Благодарненского района (договор тех. присоединения № 43-05/117 от 31.08.2015г.)</t>
  </si>
  <si>
    <t>Строительство ЛЭП-10кВ от ВЛ-10кВ Ф-355 ПС "Русская" для электроснабжения ТП - 10/0,4 кВ, расположенной по адресу: с. Русское, ул. Солнечная, Курской район "под ключ", для нужд вилиала ПАО "МРСК Северного Кавказа"  (ВЭС), (договор об осуществлении тех. присоединения № 43-05/182 от 31.12.2015г., заявитель ООО "СтавАгроКом")</t>
  </si>
  <si>
    <t>Техперевооружение Ф-282 путем строительства участка ВЛ 10 кВ от опоры № 10/18 Ф-282 для обеспеч. ТП эн-прин. устр.</t>
  </si>
  <si>
    <t>Строительство ВЛ-10кВ от Ф-474 для обеспечения тех.присоединения ООО "Кварц" в с.Каменная Балка Благодарненского района</t>
  </si>
  <si>
    <t>Строительство ВЛ-10кВ Ф-071,ТП-10/04кВ-25 кВА для обеспечения тех.присоед. энергопринимающих устройств филиала "Ставропольский РТРС" в с. Рогатая Балк</t>
  </si>
  <si>
    <t>Строительство ВЛ-10 кВ Ф-207 ПС 110/35/10 кВ «Ипатово» для обеспечения тех. присоед-я  устройств заявителя база автотранспортного пр-тия ИП Курбанов</t>
  </si>
  <si>
    <t xml:space="preserve">Тех. пер-ие ВЛ-0,4 от ТП-1/332  путем строит-ва нового участка ЛЭП для обеспечения тех.прис. энергопринимающих устройств стройплощадки </t>
  </si>
  <si>
    <t>Тех. пер-ние ВЛ-0,4кВ от ТП-4/332 путем строит-ва нового участка ЛЭП для обеспечения тех.прис. энергопринимающих устройств стройплощадки</t>
  </si>
  <si>
    <t>"Техническое перевооружение  ВЛ-0,4 кВ от КТП 1/100 Ф-536  путем строительства нового участка ЛЭП для обеспечения  технологического присоединения энергопринимающих устройств жилого дома, расположенного в Нефтекумском районе, а.Махмуд-Мектеб, ул.Пионерская, 7а ( Рахматулоева Р.К., договор №310/16-04 от 04.10.2016 г.)"</t>
  </si>
  <si>
    <t>Реконструкция ВЛ-10 Ф-240 от ПС "Орловская" путем строит-ва отпайки для обеспечения тех.прис. скважины экспл-ой №6 Прасковейская ООО "Чепаковское"</t>
  </si>
  <si>
    <t>Рек-ция ВЛ-10 кВ от Ф-387 ПС 110/10 Подкумок(стр участка для эл. снаб. водоп сооруж объекта:Водоснаб ст.Георгиевской Георгиев р-на СК(Дог №43-05/48)</t>
  </si>
  <si>
    <t>Техническое перевооружение ВЛ-10 кВ Ф-802 ПС 110кВ Дивное  путем строительства участка ВЛ-10 кВ и строительства КТПМ 10/0,4 кВ с трансформатором мощ40 кВА</t>
  </si>
  <si>
    <t>Реконструкция ВЛ-10 Ф-212 ПС110/35/10 Балтрабочий строительство ТП-10/0,4кВ, для осуществления тех.прис.энергоприним.ус-ств распол-ных по адресу:, примерно в 4500 м по направл.на юго-восток от ориентира:СК, Курский район, пос.Балтийский, ул.Черемушки№18</t>
  </si>
  <si>
    <t>Реконструкция ВЛ-10кВ Ф-220 Л-3349 ПС 35/10/6 кВ Графская, строительство ТП-10/0,23кВ для осущ. тех. прис. энергоприн.устр-в жил.дома по ул.Кольцевая, 88, х.Медведев, Курского райо-на</t>
  </si>
  <si>
    <t>Техническое перевооружение ВЛ-10 кВ Ф522 от ПС 35/10 кВ "Новкус-Артезиан" путем строит-ва отпайки 10 кВ, КТПС-10/0,4 кВ 25 кВА для обеспечения тех.при</t>
  </si>
  <si>
    <t>Рек.ВЛ-10кВ Ф-317 3,4км для тех.прис.эн.уст.зд.птичника:с.Солуно-Дмитр.,600м.по напр.на север от ориен.жил.дом,адрес ор.:с.Солуно-Дмитр.,ул.Западная17</t>
  </si>
  <si>
    <t xml:space="preserve">Реконструкция ВЛ-0,4 кВ от ТП-6/500 путем строительства нового участка ЛЭП для осуществления тех.прис. энергопринимающих устройств жилого дома </t>
  </si>
  <si>
    <t xml:space="preserve">Реконструкция ВЛ-0,4 кВ от ТП-15/571 путем строительства нового участка ЛЭП для осуществления тех.прис. энергопринимающих устройств жилого дома </t>
  </si>
  <si>
    <t xml:space="preserve">Техперевооружение ВЛ-10 кВ Ф-461 от ПС "Ленинская" путем строит-ва отпайки, ТП-10/0,4 кВ для обеспечения тех.прис. энергопринимающих устройств </t>
  </si>
  <si>
    <t>Техническое перевооружение ВЛ-10 кВ от Ф-574 от ПС 35/10 кВ "Кара-Тюбе" путем строительства нового участка ЛЭП для обеспечения тех. прис. энергоп. уст</t>
  </si>
  <si>
    <t xml:space="preserve">Строительство ВЛ-10 кВ от Ф-246 от ПС 35/10кВ "Добровольная" с установкой ПКУ,для обеспечения тех.присоед. энергопринимающих устройств </t>
  </si>
  <si>
    <t>Строит.ВЛ-10 кВ(отпайка ВЛ-10 кВ Ф-334 от ПС 110/10 кВ Белый Уголь)для тех.прис.энерг.устр.строящ.ТП-10/0,4кВ по адресу:Предгорный р-н,в гр.СПК Родник</t>
  </si>
  <si>
    <t>Реконструкция ЛЭП-10 кВ Ф-173 от ПС 35/10 "Ясная Поляна"  для  осуществления технологического  присоединения энергопринимающих устройств производственных помещений, расположенных в Предгорном районе, территория АОЗТ "Ессентукский"</t>
  </si>
  <si>
    <t xml:space="preserve">Строительство ВЛ-0,4кВ от опоры №53 Ф-3 ТП-1/115 ВЛ-10кВ Ф-115 ПС Ново-Невинномысская для обеспечения ТП .э/приним.уст-тв жилого дома Куркина </t>
  </si>
  <si>
    <t xml:space="preserve">Строительство ВЛ-0,4кВ ф.1 ТП-34/407 для обеспечения технологического присоединения энергопринимающих устройств жилого дома г. Благодарный </t>
  </si>
  <si>
    <t xml:space="preserve">Строительство отпайки ВЛ-0,4 кВ от опоры №4 ВЛ-0,4 кВ Ф-2 ТП-16/177 ВЛ-10 кВ Ф-177 ПС 110/10 кВ Южная для осуществления техприса э/приним-х устройств </t>
  </si>
  <si>
    <t>Строительство ВЛ - 10 кВ от Ф -242 ПС "Промкомплекс" до границы земельного участка заявителя ФКУ "ОДЕЗ ФНС России" (договор тех. прис. от 02.11.2012г. № 44-05/149 )</t>
  </si>
  <si>
    <t>Строительство ПС - 35 кВ "Лента" с ВЛ-35 и 10 кВ для обеспечения тех. присоединения энергопринимающих устройств торгового комплекса ООО "Лента" в п. Иноземцево (договор об осущю тех. прис. от 09.04.2014г. № 170/2014 )</t>
  </si>
  <si>
    <t>Строительство  ВЛ-10 кВ для обеспечения тех. присоединения энергопринимающих устройств автомобильной газонаполнительной компрессорной станции ООО "Газпром-Трансгаз Ставрополь"  в г. Изобильном (договор  № 44-05/80 об осущю тех. прис. от 19.06.2012г., заявитель глава ООО "Газпром-Трансгаз Ставрополь")</t>
  </si>
  <si>
    <t xml:space="preserve">«Строительство КЛ-0,4 кВ ТП-2/487 для обеспечения ТП энергоприн. устр.в филиала РТРС, Ставропольский КРТПЦ» в с. Елизаветинское Благодарненского р-на»  </t>
  </si>
  <si>
    <t>Рек. ВЛ-10 кВ Ф-134 24,05 км (вакуумн. выключ.)  и стр. ТП-10/0,4 кВ для осущ. тех.прис. энер.уст.стр.площ. стр.в Предгорном р-не в гр.МО Этокский с/с</t>
  </si>
  <si>
    <t>ФГУП "РТРС" Ф-462</t>
  </si>
  <si>
    <t>Рек.ВЛ-10 кВ Ф-261 и строительство ТП-10/0,4 кВ от ПС 35/10 кВ Грушевская для тех.прис.энерг.устр.объекта цифр.телев.,с.Грушевское,ул.Жлобинская</t>
  </si>
  <si>
    <t>Строительство ТП-10/04 кВ для обеспечения технологического присоединения энергопринимающих устройств Заявителя Карслидис Ф.Н. в пос. Бородыновка 5-я ферма ТКЗ -169 Минераловодского городского округа</t>
  </si>
  <si>
    <t>Реконструкция ВЛ-10 кВ Ф-331 5.9 км и строит. ТП-10/0,4 кВ для осущ. тех. прис.энерг.устр.стройплощадки строения в г. Железноводске, п. Иноземцево</t>
  </si>
  <si>
    <t>Тех. перевооружение в ТП-9/407 (замена) тр-ра мощ. 40 кВА на тр-р мощ. 63 кВА для осущ. тех прис-я энергоприн. устройств бетонно-растворного узла</t>
  </si>
  <si>
    <t>Реконструкция ТП-7/144( замена трансформатора ТМ-160кВА на ТМГ-250 кВА) для осущ.тех.прис. эн.прин.устр. здания коровника в п.Передовой Изобильненског</t>
  </si>
  <si>
    <t xml:space="preserve">                  Сечение провода до 50 мм2 включительно</t>
  </si>
  <si>
    <t xml:space="preserve">                    Сечение провода от 50 мм2 до 100 мм2 включительно</t>
  </si>
  <si>
    <t xml:space="preserve">                     Сечение провода до 50 мм2 включительно</t>
  </si>
  <si>
    <t xml:space="preserve">                Трансформаторная мощность от 100 кВА до 250 кВА включительно</t>
  </si>
  <si>
    <t xml:space="preserve">        Трансформаторная мощность до 25 кВА включительно</t>
  </si>
  <si>
    <t xml:space="preserve">       Трансформаторная мощность от 25 кВА до 100 кВА включительно</t>
  </si>
  <si>
    <r>
      <t xml:space="preserve"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
филиала ПАО "МРСК Северного Кавказа" - "Ставропольэнерго" за  2016-2018 гг 
</t>
    </r>
    <r>
      <rPr>
        <b/>
        <sz val="14"/>
        <color rgb="FFFF0000"/>
        <rFont val="Arial Narrow"/>
        <family val="2"/>
        <charset val="204"/>
      </rPr>
      <t>для территорий не относящихся к городским населенным пунктам</t>
    </r>
  </si>
  <si>
    <r>
      <t xml:space="preserve"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
филиала ПАО "МРСК Северного Кавказа" - "Ставропольэнерго" за 2015-2017 гг 
</t>
    </r>
    <r>
      <rPr>
        <b/>
        <sz val="14"/>
        <color rgb="FFFF0000"/>
        <rFont val="Arial Narrow"/>
        <family val="2"/>
        <charset val="204"/>
      </rPr>
      <t>для территорий городских населенных пунков</t>
    </r>
  </si>
  <si>
    <r>
      <t xml:space="preserve"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
филиала ПАО "МРСК Северного Кавказа" - "Ставропольэнерго" за 2016-2018 гг 
</t>
    </r>
    <r>
      <rPr>
        <b/>
        <sz val="14"/>
        <color rgb="FFFF0000"/>
        <rFont val="Arial Narrow"/>
        <family val="2"/>
        <charset val="204"/>
      </rPr>
      <t>для территорий не относящихся к городским населенным пунктам</t>
    </r>
  </si>
  <si>
    <r>
      <t xml:space="preserve"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
филиала ПАО "МРСК Северного Кавказа" - "Ставропольэнерго" за 2016-2018 гг
</t>
    </r>
    <r>
      <rPr>
        <b/>
        <sz val="14"/>
        <color rgb="FFFF0000"/>
        <rFont val="Times New Roman"/>
        <family val="1"/>
        <charset val="204"/>
      </rPr>
      <t>для территорий городских населенных пунков</t>
    </r>
  </si>
  <si>
    <r>
      <t xml:space="preserve"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
филиала ПАО "МРСК Северного Кавказа" - "Ставропольэнерго" за  2016-2018 гг 
</t>
    </r>
    <r>
      <rPr>
        <b/>
        <sz val="14"/>
        <color rgb="FFFF0000"/>
        <rFont val="Arial Narrow"/>
        <family val="2"/>
        <charset val="204"/>
      </rPr>
      <t>для территорий городских населенных пунков</t>
    </r>
  </si>
  <si>
    <t xml:space="preserve">от 26.12.2018 № 60/8 </t>
  </si>
  <si>
    <t>О внесении изменений в постановление региональной тарифной комиссии Ставропольского края от 26 декабря 2018г. № 60/8 "Об установлении стандартизированных тарифных ставок, ставок за единицу максимальной мощности и формул для расчета размера платы за технологическое присоединение энергопринимающих устройств заявителя к объектам электросетевого хозяйства территориальных сетевых организаций Ставропольского края на 2019 год"</t>
  </si>
  <si>
    <t>О внесении изменений в приложение 1 к постановлению региональной тарифной комиссии Ставропольского края от 26 декабря 2018г. № 60/8 "Об установлении стандартизированных тарифных ставок, ставок за единицу максимальной мощности и формул для расчета размера платы за технологическое присоединение энергопринимающих устройств заявителя к объектам электросетевого хозяйства территориальных сетевых организаций Ставропольского края на 2019 год"</t>
  </si>
  <si>
    <t>О внесении изменений в таблицу 2 приложения 1 к постановлению региональной тарифной комиссии Ставропольского края от 26 декабря 2018г. № 60/8 "Об установлении стандартизированных тарифных ставок, ставок за единицу максимальной мощности и формул для расчета размера платы за технологическое присоединение энергопринимающих устройств заявителя к объектам электросетевого хозяйства территориальных сетевых организаций Ставропольского края на 2019 год"</t>
  </si>
  <si>
    <t xml:space="preserve">Постановление Региональной тарифной комиссии Ставропольского края </t>
  </si>
  <si>
    <t>от 20.02.2019 № 07/2</t>
  </si>
  <si>
    <t>Постановление Региональной тарифной комиссии Ставропольского края</t>
  </si>
  <si>
    <t xml:space="preserve"> от 18.07.2019 № 44/1</t>
  </si>
  <si>
    <t>от 04.09.2019 № 52/1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</si>
</sst>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"/>
    <numFmt numFmtId="166" formatCode="0.000"/>
    <numFmt numFmtId="167" formatCode="0.0"/>
    <numFmt numFmtId="168" formatCode="#,##0.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u/>
      <sz val="12.65"/>
      <color theme="10"/>
      <name val="Calibri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b/>
      <i/>
      <sz val="12"/>
      <color rgb="FFFF000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4"/>
      <color rgb="FFFF0000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14"/>
      <name val="Arial Narrow"/>
      <family val="2"/>
      <charset val="204"/>
    </font>
    <font>
      <i/>
      <sz val="10"/>
      <name val="Arial Narrow"/>
      <family val="2"/>
      <charset val="204"/>
    </font>
    <font>
      <sz val="8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2" xfId="0" applyNumberFormat="1" applyFont="1" applyFill="1" applyBorder="1"/>
    <xf numFmtId="0" fontId="6" fillId="0" borderId="2" xfId="0" applyFont="1" applyFill="1" applyBorder="1" applyAlignment="1">
      <alignment horizontal="left" indent="4"/>
    </xf>
    <xf numFmtId="0" fontId="6" fillId="0" borderId="2" xfId="0" applyFont="1" applyFill="1" applyBorder="1"/>
    <xf numFmtId="0" fontId="9" fillId="0" borderId="2" xfId="0" applyFont="1" applyFill="1" applyBorder="1" applyAlignment="1">
      <alignment horizontal="left" indent="4"/>
    </xf>
    <xf numFmtId="0" fontId="6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indent="6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2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0" fontId="2" fillId="0" borderId="2" xfId="0" applyNumberFormat="1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4" fillId="0" borderId="2" xfId="2" applyBorder="1" applyAlignment="1" applyProtection="1"/>
    <xf numFmtId="49" fontId="14" fillId="0" borderId="0" xfId="0" applyNumberFormat="1" applyFont="1"/>
    <xf numFmtId="0" fontId="14" fillId="0" borderId="0" xfId="0" applyFont="1"/>
    <xf numFmtId="49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7" fillId="4" borderId="2" xfId="0" applyFont="1" applyFill="1" applyBorder="1"/>
    <xf numFmtId="164" fontId="20" fillId="0" borderId="2" xfId="0" applyNumberFormat="1" applyFont="1" applyFill="1" applyBorder="1" applyAlignment="1">
      <alignment horizontal="center" vertical="center"/>
    </xf>
    <xf numFmtId="166" fontId="22" fillId="0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/>
    <xf numFmtId="2" fontId="22" fillId="0" borderId="2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/>
    </xf>
    <xf numFmtId="4" fontId="20" fillId="0" borderId="2" xfId="0" applyNumberFormat="1" applyFont="1" applyFill="1" applyBorder="1" applyAlignment="1">
      <alignment horizontal="center" vertical="center"/>
    </xf>
    <xf numFmtId="166" fontId="20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/>
    <xf numFmtId="0" fontId="20" fillId="0" borderId="2" xfId="0" applyFont="1" applyFill="1" applyBorder="1" applyAlignment="1">
      <alignment horizontal="left" vertical="center"/>
    </xf>
    <xf numFmtId="3" fontId="22" fillId="0" borderId="2" xfId="0" applyNumberFormat="1" applyFont="1" applyFill="1" applyBorder="1" applyAlignment="1">
      <alignment horizontal="justify" vertical="center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justify"/>
    </xf>
    <xf numFmtId="49" fontId="14" fillId="0" borderId="0" xfId="0" applyNumberFormat="1" applyFont="1" applyFill="1"/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17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/>
    </xf>
    <xf numFmtId="4" fontId="14" fillId="0" borderId="0" xfId="0" applyNumberFormat="1" applyFont="1" applyFill="1"/>
    <xf numFmtId="3" fontId="23" fillId="0" borderId="2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indent="8"/>
    </xf>
    <xf numFmtId="2" fontId="20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indent="8"/>
    </xf>
    <xf numFmtId="0" fontId="14" fillId="0" borderId="2" xfId="0" applyFont="1" applyFill="1" applyBorder="1" applyAlignment="1">
      <alignment horizontal="left" indent="8"/>
    </xf>
    <xf numFmtId="4" fontId="18" fillId="0" borderId="0" xfId="0" applyNumberFormat="1" applyFont="1" applyFill="1" applyAlignment="1">
      <alignment horizontal="center"/>
    </xf>
    <xf numFmtId="4" fontId="24" fillId="0" borderId="0" xfId="0" applyNumberFormat="1" applyFont="1" applyFill="1"/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49" fontId="17" fillId="0" borderId="2" xfId="0" applyNumberFormat="1" applyFont="1" applyFill="1" applyBorder="1"/>
    <xf numFmtId="0" fontId="17" fillId="0" borderId="2" xfId="0" applyFont="1" applyFill="1" applyBorder="1"/>
    <xf numFmtId="0" fontId="14" fillId="0" borderId="2" xfId="0" applyFont="1" applyFill="1" applyBorder="1"/>
    <xf numFmtId="0" fontId="14" fillId="0" borderId="2" xfId="0" applyFont="1" applyFill="1" applyBorder="1" applyAlignment="1">
      <alignment horizontal="left" indent="2"/>
    </xf>
    <xf numFmtId="0" fontId="14" fillId="0" borderId="2" xfId="0" applyFont="1" applyFill="1" applyBorder="1" applyAlignment="1">
      <alignment horizontal="left" indent="4"/>
    </xf>
    <xf numFmtId="0" fontId="14" fillId="0" borderId="2" xfId="0" applyFont="1" applyFill="1" applyBorder="1" applyAlignment="1">
      <alignment horizontal="left" indent="6"/>
    </xf>
    <xf numFmtId="49" fontId="26" fillId="0" borderId="2" xfId="0" applyNumberFormat="1" applyFont="1" applyFill="1" applyBorder="1" applyAlignment="1">
      <alignment horizontal="center"/>
    </xf>
    <xf numFmtId="3" fontId="26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left" vertical="center"/>
    </xf>
    <xf numFmtId="166" fontId="14" fillId="0" borderId="2" xfId="0" applyNumberFormat="1" applyFont="1" applyFill="1" applyBorder="1"/>
    <xf numFmtId="1" fontId="14" fillId="0" borderId="2" xfId="0" applyNumberFormat="1" applyFont="1" applyFill="1" applyBorder="1"/>
    <xf numFmtId="166" fontId="14" fillId="0" borderId="0" xfId="0" applyNumberFormat="1" applyFont="1" applyFill="1"/>
    <xf numFmtId="2" fontId="14" fillId="0" borderId="0" xfId="0" applyNumberFormat="1" applyFont="1" applyFill="1"/>
    <xf numFmtId="168" fontId="14" fillId="0" borderId="0" xfId="0" applyNumberFormat="1" applyFont="1" applyFill="1"/>
    <xf numFmtId="3" fontId="14" fillId="0" borderId="0" xfId="0" applyNumberFormat="1" applyFont="1" applyFill="1"/>
    <xf numFmtId="0" fontId="21" fillId="0" borderId="2" xfId="0" applyFont="1" applyFill="1" applyBorder="1"/>
    <xf numFmtId="0" fontId="22" fillId="0" borderId="2" xfId="0" applyFont="1" applyFill="1" applyBorder="1" applyAlignment="1">
      <alignment horizontal="left" indent="2"/>
    </xf>
    <xf numFmtId="0" fontId="22" fillId="0" borderId="2" xfId="0" applyFont="1" applyFill="1" applyBorder="1"/>
    <xf numFmtId="0" fontId="22" fillId="0" borderId="2" xfId="0" applyFont="1" applyFill="1" applyBorder="1" applyAlignment="1">
      <alignment horizontal="left" indent="4"/>
    </xf>
    <xf numFmtId="0" fontId="22" fillId="0" borderId="2" xfId="0" applyFont="1" applyFill="1" applyBorder="1" applyAlignment="1">
      <alignment horizontal="left" indent="6"/>
    </xf>
    <xf numFmtId="0" fontId="22" fillId="0" borderId="2" xfId="0" applyFont="1" applyFill="1" applyBorder="1" applyAlignment="1">
      <alignment horizontal="left" indent="8"/>
    </xf>
    <xf numFmtId="0" fontId="19" fillId="0" borderId="2" xfId="0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top" wrapText="1"/>
    </xf>
    <xf numFmtId="2" fontId="14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wrapText="1" indent="2"/>
    </xf>
    <xf numFmtId="49" fontId="6" fillId="0" borderId="0" xfId="0" applyNumberFormat="1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/>
    <xf numFmtId="0" fontId="5" fillId="0" borderId="2" xfId="0" applyFont="1" applyFill="1" applyBorder="1"/>
    <xf numFmtId="0" fontId="6" fillId="0" borderId="2" xfId="0" applyFont="1" applyFill="1" applyBorder="1" applyAlignment="1">
      <alignment horizontal="left" indent="2"/>
    </xf>
    <xf numFmtId="0" fontId="6" fillId="0" borderId="2" xfId="0" applyFont="1" applyFill="1" applyBorder="1" applyAlignment="1">
      <alignment horizontal="left" indent="8"/>
    </xf>
    <xf numFmtId="0" fontId="6" fillId="0" borderId="2" xfId="0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indent="8"/>
    </xf>
    <xf numFmtId="49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 indent="2"/>
    </xf>
    <xf numFmtId="0" fontId="6" fillId="0" borderId="0" xfId="0" applyFont="1" applyFill="1" applyAlignment="1">
      <alignment horizontal="left" wrapText="1"/>
    </xf>
    <xf numFmtId="0" fontId="7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0" fontId="14" fillId="0" borderId="0" xfId="0" applyFont="1" applyFill="1" applyAlignment="1">
      <alignment vertical="top" wrapText="1"/>
    </xf>
    <xf numFmtId="0" fontId="15" fillId="0" borderId="0" xfId="0" applyNumberFormat="1" applyFont="1" applyFill="1" applyAlignment="1">
      <alignment vertical="center" wrapText="1"/>
    </xf>
    <xf numFmtId="0" fontId="20" fillId="0" borderId="2" xfId="0" applyFont="1" applyFill="1" applyBorder="1" applyAlignment="1">
      <alignment horizontal="left" indent="4"/>
    </xf>
    <xf numFmtId="0" fontId="22" fillId="0" borderId="2" xfId="0" applyFont="1" applyFill="1" applyBorder="1" applyAlignment="1">
      <alignment wrapText="1"/>
    </xf>
    <xf numFmtId="0" fontId="6" fillId="0" borderId="0" xfId="0" applyFont="1" applyFill="1" applyAlignment="1">
      <alignment horizontal="left" vertical="top" wrapText="1" indent="12"/>
    </xf>
    <xf numFmtId="0" fontId="27" fillId="0" borderId="0" xfId="0" applyNumberFormat="1" applyFont="1" applyFill="1" applyAlignment="1">
      <alignment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1" fontId="28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wrapText="1"/>
    </xf>
    <xf numFmtId="49" fontId="22" fillId="0" borderId="2" xfId="0" applyNumberFormat="1" applyFont="1" applyFill="1" applyBorder="1"/>
    <xf numFmtId="0" fontId="22" fillId="0" borderId="5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 indent="6"/>
    </xf>
    <xf numFmtId="4" fontId="17" fillId="0" borderId="0" xfId="0" applyNumberFormat="1" applyFont="1" applyFill="1"/>
    <xf numFmtId="0" fontId="22" fillId="0" borderId="2" xfId="0" applyNumberFormat="1" applyFont="1" applyFill="1" applyBorder="1" applyAlignment="1">
      <alignment vertical="center" wrapText="1"/>
    </xf>
    <xf numFmtId="1" fontId="29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left" wrapText="1"/>
    </xf>
    <xf numFmtId="49" fontId="22" fillId="0" borderId="2" xfId="0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vertical="top" wrapText="1"/>
    </xf>
    <xf numFmtId="0" fontId="20" fillId="0" borderId="5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/>
    </xf>
    <xf numFmtId="0" fontId="22" fillId="0" borderId="2" xfId="3" applyNumberFormat="1" applyFont="1" applyFill="1" applyBorder="1" applyAlignment="1">
      <alignment vertical="top" wrapText="1"/>
    </xf>
    <xf numFmtId="49" fontId="22" fillId="0" borderId="2" xfId="3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5" fillId="0" borderId="0" xfId="0" applyNumberFormat="1" applyFont="1" applyAlignment="1">
      <alignment vertical="center" wrapText="1"/>
    </xf>
    <xf numFmtId="49" fontId="17" fillId="4" borderId="2" xfId="0" applyNumberFormat="1" applyFont="1" applyFill="1" applyBorder="1" applyAlignment="1"/>
    <xf numFmtId="0" fontId="17" fillId="4" borderId="2" xfId="0" applyFont="1" applyFill="1" applyBorder="1" applyAlignment="1">
      <alignment wrapText="1"/>
    </xf>
    <xf numFmtId="49" fontId="14" fillId="0" borderId="2" xfId="0" applyNumberFormat="1" applyFont="1" applyFill="1" applyBorder="1" applyAlignment="1"/>
    <xf numFmtId="0" fontId="18" fillId="0" borderId="2" xfId="0" applyFont="1" applyFill="1" applyBorder="1" applyAlignment="1"/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/>
    <xf numFmtId="0" fontId="14" fillId="0" borderId="0" xfId="0" applyFont="1" applyFill="1" applyBorder="1" applyAlignment="1">
      <alignment horizontal="left" indent="2"/>
    </xf>
    <xf numFmtId="0" fontId="14" fillId="0" borderId="0" xfId="0" applyFont="1" applyFill="1" applyBorder="1"/>
    <xf numFmtId="49" fontId="14" fillId="0" borderId="0" xfId="0" applyNumberFormat="1" applyFont="1" applyAlignment="1">
      <alignment horizontal="left" indent="2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left" vertical="center" wrapText="1"/>
    </xf>
    <xf numFmtId="3" fontId="31" fillId="3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3" fontId="31" fillId="0" borderId="2" xfId="0" applyNumberFormat="1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left" vertical="center" wrapText="1" indent="1"/>
    </xf>
    <xf numFmtId="0" fontId="30" fillId="3" borderId="0" xfId="0" applyFont="1" applyFill="1" applyBorder="1" applyAlignment="1">
      <alignment horizontal="left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4" fontId="31" fillId="3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/>
    <xf numFmtId="4" fontId="32" fillId="0" borderId="2" xfId="0" applyNumberFormat="1" applyFont="1" applyBorder="1" applyAlignment="1">
      <alignment horizontal="center" vertical="center"/>
    </xf>
    <xf numFmtId="4" fontId="3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12" xfId="1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1;&#1054;&#1057;&#1053;&#1054;&#1042;&#1040;&#1053;&#1048;&#1071;/&#1058;&#1055;%20-%20&#1055;&#1088;&#1080;&#1083;&#1086;&#1078;&#1077;&#1085;&#1080;&#1077;%20&#8470;%201%20&#1074;%20&#1075;&#1086;&#1088;&#1086;&#1076;&#1089;&#1082;&#1086;&#1081;%20&#1084;&#1077;&#1089;&#1090;&#1085;&#1086;&#1089;&#1090;&#1080;%2035-110%20-%20&#1085;&#1072;%20&#1087;&#1086;&#1076;&#1087;&#1080;&#1089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!%20&#1058;&#1055;_-_&#1055;&#1088;&#1080;&#1083;&#1086;&#1078;&#1077;&#1085;&#1080;&#1077;_&#8470;_1%20&#1074;%20&#1089;&#1077;&#1083;&#1100;&#1089;&#1082;&#1086;&#1081;%20&#1084;&#1077;&#1089;&#1090;&#1085;&#1086;&#1089;&#1090;&#1080;%202016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!%20&#1058;&#1055;%20-%20&#1055;&#1088;&#1080;&#1083;&#1086;&#1078;&#1077;&#1085;&#1080;&#1077;%20&#8470;%201%20&#1074;%20&#1075;&#1086;&#1088;&#1086;&#1076;&#1089;&#1082;&#1086;&#1081;%20&#1084;&#1077;&#1089;&#1090;&#1085;&#1086;&#1089;&#1090;&#1080;%202016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2%20&#1080;%203/&#1055;&#1088;&#1080;&#1083;&#1086;&#1078;&#1077;&#1085;&#1080;&#1077;%202%20&#108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ВЛ"/>
      <sheetName val="2. КЛ"/>
      <sheetName val="3. Пункты секционирования"/>
      <sheetName val="4. ТП до 35 кВ"/>
      <sheetName val="6. ПС 35 кВ и выше "/>
      <sheetName val="5. РТП до 35 кВ"/>
      <sheetName val="6. ПС 35 кВ и выше"/>
    </sheetNames>
    <sheetDataSet>
      <sheetData sheetId="0" refreshError="1">
        <row r="194">
          <cell r="E194">
            <v>1.41E-2</v>
          </cell>
          <cell r="F194">
            <v>1197.27</v>
          </cell>
          <cell r="G194">
            <v>650.81322</v>
          </cell>
        </row>
        <row r="195">
          <cell r="E195">
            <v>0.13500000000000001</v>
          </cell>
          <cell r="G195">
            <v>231.79501999999999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ВЛ"/>
      <sheetName val="2. КЛ"/>
      <sheetName val="3. Пункты секционирования"/>
      <sheetName val="4. ТП до 35 кВ"/>
      <sheetName val="5. РТП до 35 кВ"/>
      <sheetName val="6. ПС 35 кВ и выше"/>
    </sheetNames>
    <sheetDataSet>
      <sheetData sheetId="0">
        <row r="3">
          <cell r="C3" t="str">
            <v xml:space="preserve">Наименование объекта строительства </v>
          </cell>
        </row>
        <row r="159">
          <cell r="C159" t="str">
            <v>Строительство ВЛ-10кВ для объекта Строительство  ВЛ-10кВ Ф-163 от ПС Ставрополь-330 с установкой МТП-27/163 и стр-во ВЛ-0,4кВт Ф-1</v>
          </cell>
          <cell r="D159">
            <v>2017</v>
          </cell>
        </row>
        <row r="164">
          <cell r="C164" t="str">
            <v>Строительство ВЛ-10кВ,ВЛ-0,4кВ Ф-862,ТП--10/0,4кВ-63кВА для обеспечения тех. присоед. энергопринимающих устройств СППК "Экопродукт Вознесеновский"</v>
          </cell>
          <cell r="D164">
            <v>2017</v>
          </cell>
        </row>
        <row r="173">
          <cell r="C173" t="str">
            <v>Реконстр.ВЛ-10 кВ Ф-104,строит.ВЛ-0,4кВ и ТП-10/0,4 кВ для тех.прис.строит.площ жил.дом в г. Пятигорске, п.Нижнеподкумский, районе пересечения улиц 40 лет Победы и Школьной.</v>
          </cell>
          <cell r="D173">
            <v>2017</v>
          </cell>
        </row>
        <row r="175">
          <cell r="C175" t="str">
            <v>Тех.перевооружение ВЛ-10кВ Ф-123 ПС 35/10 кВ Бештаугорец,строит.ВЛ-0,4кВ и ТП-10/0,4кВ для тех.прис.энерг.устр.ВРУ-0,4кВ в Предгорном р-не,СОТ Озерное</v>
          </cell>
        </row>
        <row r="177">
          <cell r="C177" t="str">
            <v>Реконстр.ВЛ-10 кВ Ф-134 от ПС Юцкая,строит.ВЛ-0,4 кВ и ТП-10/0,4 кВ для тех.прис.энерг.уст.стр.площ.жил.домов в Предгорном р-не,п.Джуца,ул.А.Чупрынина</v>
          </cell>
        </row>
        <row r="179">
          <cell r="C179" t="str">
            <v>Реконструкция ВЛ-10 кВ Ф-103 от ПС 35/10 кВ «Юцкая», строительство  ВЛ-0,4 кВ и ТП-10/0,4 кВ для обеспечения технологического присоединения энергопринимающих устройств строительных площадок жилых домов для нужд филиала ПАО "МРСК Северного Кавказа" - "Ставропольэнерго" (ЦЭС) (договора об осуществлении технологичнского присоединения №518,519,520 от 17.07.2015, заявитель Шамара Р.В., Малько В.И., Галстян С.Х.)</v>
          </cell>
          <cell r="D179">
            <v>2017</v>
          </cell>
        </row>
        <row r="216">
          <cell r="C216" t="str">
            <v>Строительство ВЛ-0,4 кВ и ТП-10/0,4 кВ для осущ.тех.прис.энерг.устр.стр.площ.жилых домов,расп.по адресу:п.Мирный, ул.С.Узденова,Шоссейная,Карачаевская</v>
          </cell>
          <cell r="D216">
            <v>2017</v>
          </cell>
        </row>
        <row r="222">
          <cell r="C222" t="str">
            <v>Строит.ВЛ-0,4 кВ и ТП-10/0,4 кВ для осущ.тех.прис.энерг.устр.стр.площ.жил.домов по адресу: х.Шести, ул.Лесная,Озерная,Нагорная,Заозерная, туп.Озерный</v>
          </cell>
        </row>
        <row r="226">
          <cell r="C226" t="str">
            <v>Тех.перев.ВЛ-10 кВ Ф-162 2,9 км ПС Железноводская,строит.ВЛ-0,4кВ и ТП-10/0,4кВ для тех.прис.энер.уст.стр.площ.жил.домов расп.по адр.:п.Железноводский</v>
          </cell>
          <cell r="D226">
            <v>2017</v>
          </cell>
        </row>
        <row r="236">
          <cell r="C236" t="str">
            <v>Тех. пер. Ф-370 путем стр-ва участка ВЛ 10 кВ от опоры № 3/24 Ф-370 и стр-ва  КТПН -250/10-0,4 с трансф. ТМГ 250/10-0,4 для обесп. ТП эн. прин. Устр. теплицы, распол.й 400 м севернее п. Дружба Новоалександр-го района Ст.кр</v>
          </cell>
        </row>
        <row r="237">
          <cell r="C237" t="str">
            <v>Стр-во отпайки от ВЛ-10 кВ Ф-123 ПС 110/35/10 кВ Красногвардейская и установка доп.ТП 10/0,4 для ТП к электрич. сетям сушилки ООО "Агрохолдинг Красногвардейский»</v>
          </cell>
        </row>
        <row r="261">
          <cell r="C261" t="str">
            <v>Стр ЛЭП-0,4 кВ,рек ВЛ-10 кВ Ф-454,установка доп ТП-10/04 кВ 160 кВА для осущ.тех прис СК,Георг район,с.Новозаведенное,ул.Шосссейная 95/2  Пашкова В.Л.</v>
          </cell>
        </row>
        <row r="262">
          <cell r="C262" t="str">
            <v>Стр ВЛ-10,рек ВЛ-10 Ф-356,устан доп.ТП-10/0,4 100 кВА,стр ВЛИ-0,4 для осущ тех прис СК,Курский р-н,ул.Набережная,9,12(ФедоренкоА.В.,Лисицын А.А.)</v>
          </cell>
          <cell r="D262">
            <v>2017</v>
          </cell>
        </row>
        <row r="267">
          <cell r="C267" t="str">
            <v xml:space="preserve">Строит. ВЛ-0,4  кВ и ТП-10/0,4 кВ  для осущ.тех.прис.энерг.устр.стр.площадок жилых домов в Предгорном р-не, п. Санамер, ул. Победы, ул. Юрчихина </v>
          </cell>
        </row>
        <row r="281">
          <cell r="C281" t="str">
            <v>Тех.пер. ВЛ-10 кВ Ф-134 24,05 км (вакуумн. выключ.), строит.ТП-10/0,4кВ 160 кВа для осущ.тех.прис.энерг.устр.здания сокового цеха, СК, Предгорный р-он</v>
          </cell>
        </row>
        <row r="282">
          <cell r="C282" t="str">
            <v>Реконструкция ВЛ-6 кВ Ф-388 6.195 км и строит. ТП-6/0,4кВ для осущ.тех.прис.энерг.устр.неж.помещ. в Минераловодском р-не, п.Загорский, ул.Шоссейная,43</v>
          </cell>
        </row>
        <row r="288">
          <cell r="C288" t="str">
            <v xml:space="preserve">Тех. пер. Ф-128, строительство участка ЛЭП 10 кВ от опоры №3/25 Ф-128, устан.ТП-10/0,4кВ с трансфорт25кВА для осущ.тех.прис.-нежил.здания по адр.:Кировский р-он, примерно3,351км на север-восток от здан.почты распол.по адр. с.Орловка, ул.Октяб,38А </v>
          </cell>
        </row>
        <row r="292">
          <cell r="C292" t="str">
            <v>Тех.пер. ВЛ-10 кВ Ф-214 Л-3657 ПС Совхоз №8 (установка ТП-10/0,4кВ с трансформатором 25 кВА и строительство уч.ВЛИ-0,4 кВ) для осущ.тех.присоед.энергоприним.устр-в жил.дома в п.Южанин,кошара №19, МО Рощинского сельсовета Курского р-на (Договор №4575/2017/СТВ/ВЭС/КРЭС от 28.12.2017 Заяв.Шамсудинов М.</v>
          </cell>
        </row>
        <row r="306">
          <cell r="C306" t="str">
            <v xml:space="preserve">Строительство отпайки ВЛ 10 кВ Ф-157 от ПС 110/10 кВ "Пригородная", строительство ВЛ-0,4 кВ и ТП 10/0,4 кВ  для технологического присоединения </v>
          </cell>
        </row>
        <row r="325">
          <cell r="C325" t="str">
            <v>Тех. перев. ВЛ-6 кВ Ф-605 ПС 35/6 кВ "Овощевод" и стр.ТП-6/0,4 кВ для тех.прис. энер. уст.заяв. РУ-0,4 кВ расп. 3,8км от ориентира жил.дом в х.Садовый</v>
          </cell>
        </row>
        <row r="339">
          <cell r="C339" t="str">
            <v>Рек. ВЛ-10 кВ Ф-121 6.65 км, стр. ВЛ-0,4 кВ и ТП-10/0,4 кВ для тех. прис.эн. уст. стр. площ.ж.домов в Предгорном р-не., в гр.СНТ Ветеран</v>
          </cell>
        </row>
        <row r="340">
          <cell r="C340" t="str">
            <v>Тех.перев.ВЛ-6 кВ Ф-388, тех.пер.ТП-6/0,4 кВ 1/388, строит.ТП-6,04 кВ и ВЛ-0,4 кВ для тех.прис.энерг.уст.дач.домов по адресу: п.Первомайский, СТ Колос</v>
          </cell>
        </row>
        <row r="352">
          <cell r="C352" t="str">
            <v>РеконструкциВЛ-10 кВ Ф-305 4.7 км, стр.ТП-10/0,4кВ и ВЛ-0,4кВ для тех.прис.эн.уст.стр. пл.строений в п.Ясная Поляна, ул.Войсковая,Терская,Ессентукская</v>
          </cell>
        </row>
        <row r="358">
          <cell r="C358" t="str">
            <v>Реконструкция ВЛ-10 кВ Ф-356 ПС 110/35/10 "Русская", стро-во ТП-10/0,4кВ, стро-во ВЛИ-0,4кВ для осущ. тех.присоед. энергоприн.уст-в ЛПХ по ул.Набережная с.Русское Курского р-она договор об осущ.№4804/2018/СТВ/ВЭС/КРЭС, №4805/2018/СТВ/ВЭС/КРЭС от 15.08.2018 Заяв.Чкареули Т.А., Хасанов Х.К.</v>
          </cell>
        </row>
        <row r="368">
          <cell r="C368" t="str">
            <v>Тех.перев.ВЛ-10 кВ Ф-346 от ПС 110/10 кВ Боргустан,строит.ВЛ-0,4 кВ и ТП-10/0,4 кВ для тех. прис.энер.уст. площ.строений в Предгорном р-не, СНТ Дружба</v>
          </cell>
        </row>
        <row r="391">
          <cell r="C391" t="str">
            <v>Техническое перевооружение ВЛ-10 кВ Ф-307 от ПС 110/35/10 кВ "Арзгир" путем строительства нового участка ЛЭП 10 кВ, строительство ТП-10/0,4 кВ, строительство ЛЭП-0,4 кВ для обеспечения те.прис. энергопринимающих устройств стройплощадки склада</v>
          </cell>
        </row>
        <row r="397">
          <cell r="C397" t="str">
            <v>Тех. перев. ВЛ-10 кВ Ф-209 3,5 км,стр-во ВЛ-0,4 кВ и ТП-10/0,4 кВ для осущ. тех. прис. энерг. устр. стр.площ.жил.дома в п.Ясная Поляна, ул.Кубанская 2</v>
          </cell>
        </row>
        <row r="400">
          <cell r="C400" t="str">
            <v xml:space="preserve">Строительство ЛЭП-10кВ от ВЛ-10кВ Ф-101 ПС Рыбхоз с установкой МТП-52/101 и строительство ВЛ-0,4кВ Ф-1 от проектируемой МТП для техприс.жил.домов  </v>
          </cell>
        </row>
        <row r="403">
          <cell r="C403" t="str">
            <v xml:space="preserve">Строительство отпайки ВЛ -10 кВ Ф-259 ПС 110/10 кВ "Заводская", строительство ВЛ-0,4 кВ и ТП 10/0,4 кВ для обеспечения технологического присоединения </v>
          </cell>
        </row>
        <row r="405">
          <cell r="C405" t="str">
            <v xml:space="preserve">Строительство ЛЭП-10 кВ от ВЛ-10кВ Ф-171 ПС 110/10 кВ Южная с установкой МТП-87/171 и строительство ВЛ-0,4кВ Ф-1 от РУ-0,4кВ проектируемой МТП для технологического присоединения </v>
          </cell>
        </row>
        <row r="408">
          <cell r="C408" t="str">
            <v>Строительство ВЛ-0,4 кВ и ТП-6/0,4 кВ для осуществления.тех. присоед. энергоприн. устройств строит. площадок жилых домов в х.Садовый, ул. Николаева</v>
          </cell>
        </row>
        <row r="411">
          <cell r="C411" t="str">
            <v>Тех. перев. ВЛ-10 кВ Ф-395 23.0 км,стр-во ТП-10/0,4 кВ для тех.прис.энерг.устр.строит.площ. торгово-закуп.базы, расп. в с.Ульяновка,ул.Соборная, д.1 а</v>
          </cell>
        </row>
        <row r="413">
          <cell r="C413" t="str">
            <v>Тех.перев. ВЛ-10 кВ Ф-161 14,1 км, стр-во ВЛ-0,4 кВ и ТП-10/0,4 кВ для осущ.тех. прис.энерг.устр.стр.площ.жил.дома в п.Змейка ул.Терновая 17</v>
          </cell>
        </row>
        <row r="415">
          <cell r="C415" t="str">
            <v>Строительство ВЛ-10 кВ Ф-135 ПС 110/35/10/6 кВ Промкомплекс, строительство ВЛИ-0,4 кВ и ТП-10/0,4 кВ  для техприса индив. ж/д по улицам Изумрудная, Степная, Березовая, Хуторская, Васильковая, Радужная, Северная в с. Верхнерусском  Шпаковского района</v>
          </cell>
        </row>
        <row r="420">
          <cell r="C420" t="str">
            <v xml:space="preserve">Строительство отпайки ВЛ-10 кВ Ф-319 от ПС 35/10 кВ "Путь Ленина " для техприс-я эн.прин. устр. насосной станции в Изоб. р-не СК, дог. 43-05/197 </v>
          </cell>
        </row>
        <row r="421">
          <cell r="C421" t="str">
            <v>Стр. отпайки ВЛ-10 кВ Ф-413 от ПС 110/35/10 кВ "Солнечная" для обеспечения ТП устройств тепличного комплекса ООО Солнечный дар</v>
          </cell>
        </row>
        <row r="424">
          <cell r="C424" t="str">
            <v xml:space="preserve">Строительство отпайки ВЛ-10кВ от опоры №77 ВЛ-10кВ Ф-163 ПС 330/110/10 кВ Ставрополь-330 до МТП-29/163 для э/снабжения жил. массива на 64 уч. под ИЖС </v>
          </cell>
        </row>
        <row r="425">
          <cell r="C425" t="str">
            <v>Строительство двух ЛЭП-10 кВ и ПКУ-10 кВ для осущ. тех.прис. энергопр.устр. ООО "Весна" строящегося теплич. комплекса, расп. СК</v>
          </cell>
        </row>
        <row r="426">
          <cell r="C426" t="str">
            <v>Cтроительство  двух ЛЭП-10 кВ от ПС 330 кВ Ильенко, для тех. прис.энерг. устр. заявителя-строящейся ТП-10/0,4 кВ, Предгорный р-н</v>
          </cell>
        </row>
        <row r="466">
          <cell r="C466" t="str">
            <v>Строительство ВЛ-10кВ Ф-071,ТП-10/04кВ-25 кВА для обеспечения тех.присоед. энергопринимающих устройств филиала "Ставропольский РТРС" в с. Рогатая Балк</v>
          </cell>
        </row>
        <row r="475">
          <cell r="C475" t="str">
            <v>Тех.пер Ф-214(строит-во участка ЛЭП-10 кВ от оп.67 Л-3697 Ф-214,установка ТП-10/0,4 кВ с трансф. 25 кВА и строит-во ВЛИ-0,4 кВ)тех.прис Тураев</v>
          </cell>
          <cell r="D475">
            <v>2017</v>
          </cell>
        </row>
        <row r="476">
          <cell r="C476" t="str">
            <v>Реконструкция ВЛ-10 кВ Ф-193,строительство КТПМ и ВЛ-0,4 кВ для осущ тех прис энерг устр РУ-0,22 кВ  по адр ст.Лысогорская,ул.Казачья 98</v>
          </cell>
          <cell r="D476">
            <v>2017</v>
          </cell>
        </row>
        <row r="477">
          <cell r="C477" t="str">
            <v>Техническое перевооружение ВЛ-10 кВ Ф-802 ПС 110кВ Дивное  путем строительства участка ВЛ-10 кВ и строительства КТПМ 10/0,4 кВ с трансформатором мощ40 кВА</v>
          </cell>
        </row>
        <row r="480">
          <cell r="C480" t="str">
            <v>Реконструкция ВЛ-10 Ф-212 ПС110/35/10 Балтрабочий строительство ТП-10/0,4кВ, для осуществления тех.прис.энергоприним.ус-ств распол-ных по адресу:, примерно в 4500 м по направл.на юго-восток от ориентира:СК, Курский район, пос.Балтийский, ул.Черемушки№18</v>
          </cell>
        </row>
        <row r="481">
          <cell r="C481" t="str">
            <v>Реконструкция ВЛ-10кВ Ф-220 Л-3349 ПС 35/10/6 кВ Графская, строительство ТП-10/0,23кВ для осущ. тех. прис. энергоприн.устр-в жил.дома по ул.Кольцевая, 88, х.Медведев, Курского райо-на</v>
          </cell>
        </row>
        <row r="482">
          <cell r="C482" t="str">
            <v>Техническое перевооружение ВЛ-10 кВ Ф522 от ПС 35/10 кВ "Новкус-Артезиан" путем строит-ва отпайки 10 кВ, КТПС-10/0,4 кВ 25 кВА для обеспечения тех.при</v>
          </cell>
        </row>
        <row r="494">
          <cell r="C494" t="str">
            <v>Тех.перев. ВЛ-10  Ф-135 от ПС 35/10 кВ Юцкая,строит.ВЛ-0,4 кВ и ТП 10/0,4 кВ для осущ.тех.прис.энерг.уст.стр.площ.строений в Предгорном р-не,с.Этока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ВЛ"/>
      <sheetName val="2. КЛ"/>
      <sheetName val="3. Пункты секционирования"/>
      <sheetName val="4. ТП до 35 кВ"/>
      <sheetName val="5. РТП до 35 кВ (2)"/>
      <sheetName val="6. ПС 35 кВ и выше (2)"/>
      <sheetName val="5. РТП до 35 кВ"/>
      <sheetName val="6. ПС 35 кВ и выше"/>
    </sheetNames>
    <sheetDataSet>
      <sheetData sheetId="0">
        <row r="3">
          <cell r="C3" t="str">
            <v xml:space="preserve">Наименование объекта строительства </v>
          </cell>
        </row>
        <row r="153">
          <cell r="C153" t="str">
            <v>Строительство ВЛ - 10 кВ от Ф -242 ПС "Промкомплекс" до границы земельного участка заявителя ФКУ "ОДЕЗ ФНС России" (договор тех. прис. от 02.11.2012г. № 44-05/149 )</v>
          </cell>
        </row>
        <row r="154">
          <cell r="C154" t="str">
            <v>Строительство ПС - 35 кВ "Лента" с ВЛ-35 и 10 кВ для обеспечения тех. присоединения энергопринимающих устройств торгового комплекса ООО "Лента" в п. Иноземцево (договор об осущю тех. прис. от 09.04.2014г. № 170/2014 )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3 &quot;а&quot;"/>
      <sheetName val="прил 3 &quot;в&quot;"/>
      <sheetName val="прил 2 (2018)"/>
      <sheetName val="прил 2(2017)"/>
      <sheetName val="прил2 (2016)"/>
    </sheetNames>
    <sheetDataSet>
      <sheetData sheetId="0">
        <row r="12">
          <cell r="C12">
            <v>266.62002245349629</v>
          </cell>
        </row>
      </sheetData>
      <sheetData sheetId="1">
        <row r="12">
          <cell r="C12">
            <v>380.00792754650359</v>
          </cell>
        </row>
      </sheetData>
      <sheetData sheetId="2">
        <row r="7">
          <cell r="C7">
            <v>12961188.046273559</v>
          </cell>
          <cell r="D7">
            <v>3012</v>
          </cell>
          <cell r="E7">
            <v>89402.67</v>
          </cell>
        </row>
        <row r="8">
          <cell r="C8">
            <v>18473309.553726438</v>
          </cell>
          <cell r="D8">
            <v>3012</v>
          </cell>
          <cell r="E8">
            <v>89402.67</v>
          </cell>
        </row>
      </sheetData>
      <sheetData sheetId="3">
        <row r="7">
          <cell r="C7">
            <v>12696368.632841228</v>
          </cell>
          <cell r="D7">
            <v>3302</v>
          </cell>
          <cell r="E7">
            <v>106163.8</v>
          </cell>
        </row>
        <row r="8">
          <cell r="C8">
            <v>17084642.907158777</v>
          </cell>
          <cell r="D8">
            <v>3302</v>
          </cell>
          <cell r="E8">
            <v>106163.8</v>
          </cell>
        </row>
      </sheetData>
      <sheetData sheetId="4">
        <row r="7">
          <cell r="C7">
            <v>12245954.592992397</v>
          </cell>
          <cell r="D7">
            <v>2785</v>
          </cell>
          <cell r="E7">
            <v>81512.84</v>
          </cell>
        </row>
        <row r="8">
          <cell r="C8">
            <v>16742265.237007607</v>
          </cell>
          <cell r="D8">
            <v>2785</v>
          </cell>
          <cell r="E8">
            <v>81512.84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o@se.stavre.elektra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view="pageBreakPreview" zoomScale="115" zoomScaleNormal="100" zoomScaleSheetLayoutView="115" workbookViewId="0">
      <selection activeCell="D21" sqref="D21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56.42578125" style="1" customWidth="1"/>
    <col min="4" max="16384" width="9.140625" style="1"/>
  </cols>
  <sheetData>
    <row r="2" spans="2:3" x14ac:dyDescent="0.3">
      <c r="B2" s="216" t="s">
        <v>215</v>
      </c>
      <c r="C2" s="216"/>
    </row>
    <row r="4" spans="2:3" ht="49.5" x14ac:dyDescent="0.3">
      <c r="B4" s="21" t="s">
        <v>205</v>
      </c>
      <c r="C4" s="22" t="s">
        <v>217</v>
      </c>
    </row>
    <row r="5" spans="2:3" x14ac:dyDescent="0.3">
      <c r="B5" s="23" t="s">
        <v>206</v>
      </c>
      <c r="C5" s="23" t="s">
        <v>218</v>
      </c>
    </row>
    <row r="6" spans="2:3" x14ac:dyDescent="0.3">
      <c r="B6" s="23" t="s">
        <v>207</v>
      </c>
      <c r="C6" s="23" t="s">
        <v>219</v>
      </c>
    </row>
    <row r="7" spans="2:3" x14ac:dyDescent="0.3">
      <c r="B7" s="23" t="s">
        <v>208</v>
      </c>
      <c r="C7" s="23" t="s">
        <v>219</v>
      </c>
    </row>
    <row r="8" spans="2:3" x14ac:dyDescent="0.3">
      <c r="B8" s="23" t="s">
        <v>209</v>
      </c>
      <c r="C8" s="24">
        <v>2632082033</v>
      </c>
    </row>
    <row r="9" spans="2:3" x14ac:dyDescent="0.3">
      <c r="B9" s="23" t="s">
        <v>210</v>
      </c>
      <c r="C9" s="24">
        <v>263243001</v>
      </c>
    </row>
    <row r="10" spans="2:3" x14ac:dyDescent="0.3">
      <c r="B10" s="23" t="s">
        <v>211</v>
      </c>
      <c r="C10" s="23" t="s">
        <v>220</v>
      </c>
    </row>
    <row r="11" spans="2:3" ht="17.25" x14ac:dyDescent="0.3">
      <c r="B11" s="23" t="s">
        <v>212</v>
      </c>
      <c r="C11" s="25" t="s">
        <v>221</v>
      </c>
    </row>
    <row r="12" spans="2:3" x14ac:dyDescent="0.3">
      <c r="B12" s="23" t="s">
        <v>213</v>
      </c>
      <c r="C12" s="23" t="s">
        <v>222</v>
      </c>
    </row>
    <row r="13" spans="2:3" x14ac:dyDescent="0.3">
      <c r="B13" s="23" t="s">
        <v>214</v>
      </c>
      <c r="C13" s="23" t="s">
        <v>223</v>
      </c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scale="93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="70" zoomScaleNormal="100" zoomScaleSheetLayoutView="70" workbookViewId="0">
      <selection activeCell="T11" sqref="T11"/>
    </sheetView>
  </sheetViews>
  <sheetFormatPr defaultRowHeight="16.5" x14ac:dyDescent="0.3"/>
  <cols>
    <col min="1" max="1" width="6.85546875" style="1" bestFit="1" customWidth="1"/>
    <col min="2" max="2" width="32" style="1" customWidth="1"/>
    <col min="3" max="3" width="21.140625" style="1" customWidth="1"/>
    <col min="4" max="4" width="19.28515625" style="1" customWidth="1"/>
    <col min="5" max="5" width="19.5703125" style="1" customWidth="1"/>
    <col min="6" max="6" width="21.42578125" style="1" customWidth="1"/>
    <col min="7" max="16384" width="9.140625" style="1"/>
  </cols>
  <sheetData>
    <row r="1" spans="1:6" ht="78" customHeight="1" x14ac:dyDescent="0.3">
      <c r="E1" s="230" t="s">
        <v>227</v>
      </c>
      <c r="F1" s="230"/>
    </row>
    <row r="2" spans="1:6" ht="48" customHeight="1" x14ac:dyDescent="0.3">
      <c r="A2" s="231" t="s">
        <v>224</v>
      </c>
      <c r="B2" s="231"/>
      <c r="C2" s="231"/>
      <c r="D2" s="231"/>
      <c r="E2" s="231"/>
      <c r="F2" s="231"/>
    </row>
    <row r="3" spans="1:6" ht="31.5" customHeight="1" x14ac:dyDescent="0.3">
      <c r="A3" s="227" t="s">
        <v>0</v>
      </c>
      <c r="B3" s="227" t="s">
        <v>149</v>
      </c>
      <c r="C3" s="229" t="s">
        <v>150</v>
      </c>
      <c r="D3" s="229"/>
      <c r="E3" s="229"/>
      <c r="F3" s="227" t="s">
        <v>151</v>
      </c>
    </row>
    <row r="4" spans="1:6" ht="63" x14ac:dyDescent="0.3">
      <c r="A4" s="228"/>
      <c r="B4" s="228"/>
      <c r="C4" s="185" t="s">
        <v>152</v>
      </c>
      <c r="D4" s="185" t="s">
        <v>153</v>
      </c>
      <c r="E4" s="186" t="s">
        <v>154</v>
      </c>
      <c r="F4" s="228"/>
    </row>
    <row r="5" spans="1:6" ht="16.5" customHeight="1" x14ac:dyDescent="0.3">
      <c r="A5" s="185">
        <v>1</v>
      </c>
      <c r="B5" s="185">
        <v>2</v>
      </c>
      <c r="C5" s="185">
        <v>3</v>
      </c>
      <c r="D5" s="185">
        <v>4</v>
      </c>
      <c r="E5" s="185">
        <v>5</v>
      </c>
      <c r="F5" s="185">
        <v>6</v>
      </c>
    </row>
    <row r="6" spans="1:6" ht="47.25" customHeight="1" x14ac:dyDescent="0.3">
      <c r="A6" s="185" t="s">
        <v>155</v>
      </c>
      <c r="B6" s="187" t="s">
        <v>156</v>
      </c>
      <c r="C6" s="188">
        <f>'[4]прил2 (2016)'!C7</f>
        <v>12245954.592992397</v>
      </c>
      <c r="D6" s="188">
        <f>'[4]прил2 (2016)'!D7</f>
        <v>2785</v>
      </c>
      <c r="E6" s="188">
        <f>'[4]прил2 (2016)'!E7</f>
        <v>81512.84</v>
      </c>
      <c r="F6" s="189">
        <f>C6/D6</f>
        <v>4397.1111644496941</v>
      </c>
    </row>
    <row r="7" spans="1:6" ht="31.5" customHeight="1" x14ac:dyDescent="0.3">
      <c r="A7" s="185" t="s">
        <v>157</v>
      </c>
      <c r="B7" s="187" t="s">
        <v>158</v>
      </c>
      <c r="C7" s="188">
        <f>'[4]прил2 (2016)'!C8</f>
        <v>16742265.237007607</v>
      </c>
      <c r="D7" s="188">
        <f>'[4]прил2 (2016)'!D8</f>
        <v>2785</v>
      </c>
      <c r="E7" s="188">
        <f>'[4]прил2 (2016)'!E8</f>
        <v>81512.84</v>
      </c>
      <c r="F7" s="189">
        <f>C7/D7</f>
        <v>6011.5853633779561</v>
      </c>
    </row>
    <row r="8" spans="1:6" ht="25.5" customHeight="1" x14ac:dyDescent="0.3"/>
    <row r="9" spans="1:6" ht="45.75" customHeight="1" x14ac:dyDescent="0.3">
      <c r="A9" s="226" t="s">
        <v>225</v>
      </c>
      <c r="B9" s="226"/>
      <c r="C9" s="226"/>
      <c r="D9" s="226"/>
      <c r="E9" s="226"/>
      <c r="F9" s="226"/>
    </row>
    <row r="10" spans="1:6" ht="33" customHeight="1" x14ac:dyDescent="0.3">
      <c r="A10" s="227" t="s">
        <v>0</v>
      </c>
      <c r="B10" s="227" t="s">
        <v>149</v>
      </c>
      <c r="C10" s="229" t="s">
        <v>150</v>
      </c>
      <c r="D10" s="229"/>
      <c r="E10" s="229"/>
      <c r="F10" s="227" t="s">
        <v>151</v>
      </c>
    </row>
    <row r="11" spans="1:6" ht="63" x14ac:dyDescent="0.3">
      <c r="A11" s="228"/>
      <c r="B11" s="228"/>
      <c r="C11" s="185" t="s">
        <v>152</v>
      </c>
      <c r="D11" s="185" t="s">
        <v>153</v>
      </c>
      <c r="E11" s="186" t="s">
        <v>154</v>
      </c>
      <c r="F11" s="228"/>
    </row>
    <row r="12" spans="1:6" x14ac:dyDescent="0.3">
      <c r="A12" s="185">
        <v>1</v>
      </c>
      <c r="B12" s="185">
        <v>2</v>
      </c>
      <c r="C12" s="185">
        <v>3</v>
      </c>
      <c r="D12" s="185">
        <v>4</v>
      </c>
      <c r="E12" s="185">
        <v>5</v>
      </c>
      <c r="F12" s="185">
        <v>6</v>
      </c>
    </row>
    <row r="13" spans="1:6" ht="47.25" x14ac:dyDescent="0.3">
      <c r="A13" s="185" t="s">
        <v>155</v>
      </c>
      <c r="B13" s="187" t="s">
        <v>156</v>
      </c>
      <c r="C13" s="190">
        <f>'[4]прил 2(2017)'!C7</f>
        <v>12696368.632841228</v>
      </c>
      <c r="D13" s="190">
        <f>'[4]прил 2(2017)'!D7</f>
        <v>3302</v>
      </c>
      <c r="E13" s="190">
        <f>'[4]прил 2(2017)'!E7</f>
        <v>106163.8</v>
      </c>
      <c r="F13" s="189">
        <f>C13/D13</f>
        <v>3845.054098377113</v>
      </c>
    </row>
    <row r="14" spans="1:6" ht="31.5" x14ac:dyDescent="0.3">
      <c r="A14" s="185" t="s">
        <v>157</v>
      </c>
      <c r="B14" s="187" t="s">
        <v>158</v>
      </c>
      <c r="C14" s="190">
        <f>'[4]прил 2(2017)'!C8</f>
        <v>17084642.907158777</v>
      </c>
      <c r="D14" s="190">
        <f>'[4]прил 2(2017)'!D8</f>
        <v>3302</v>
      </c>
      <c r="E14" s="190">
        <f>'[4]прил 2(2017)'!E8</f>
        <v>106163.8</v>
      </c>
      <c r="F14" s="189">
        <f>C14/D14</f>
        <v>5174.0287423254931</v>
      </c>
    </row>
    <row r="15" spans="1:6" x14ac:dyDescent="0.3">
      <c r="A15" s="191"/>
      <c r="B15" s="192"/>
      <c r="C15" s="193"/>
      <c r="D15" s="194"/>
      <c r="E15" s="194"/>
      <c r="F15" s="195"/>
    </row>
    <row r="16" spans="1:6" ht="47.25" customHeight="1" x14ac:dyDescent="0.3">
      <c r="A16" s="226" t="s">
        <v>226</v>
      </c>
      <c r="B16" s="226"/>
      <c r="C16" s="226"/>
      <c r="D16" s="226"/>
      <c r="E16" s="226"/>
      <c r="F16" s="226"/>
    </row>
    <row r="17" spans="1:6" ht="43.5" customHeight="1" x14ac:dyDescent="0.3">
      <c r="A17" s="227" t="s">
        <v>0</v>
      </c>
      <c r="B17" s="227" t="s">
        <v>149</v>
      </c>
      <c r="C17" s="229" t="s">
        <v>150</v>
      </c>
      <c r="D17" s="229"/>
      <c r="E17" s="229"/>
      <c r="F17" s="227" t="s">
        <v>151</v>
      </c>
    </row>
    <row r="18" spans="1:6" ht="63" x14ac:dyDescent="0.3">
      <c r="A18" s="228"/>
      <c r="B18" s="228"/>
      <c r="C18" s="185" t="s">
        <v>152</v>
      </c>
      <c r="D18" s="185" t="s">
        <v>153</v>
      </c>
      <c r="E18" s="186" t="s">
        <v>154</v>
      </c>
      <c r="F18" s="228"/>
    </row>
    <row r="19" spans="1:6" x14ac:dyDescent="0.3">
      <c r="A19" s="185">
        <v>1</v>
      </c>
      <c r="B19" s="185">
        <v>2</v>
      </c>
      <c r="C19" s="185">
        <v>3</v>
      </c>
      <c r="D19" s="185">
        <v>4</v>
      </c>
      <c r="E19" s="185">
        <v>5</v>
      </c>
      <c r="F19" s="185">
        <v>6</v>
      </c>
    </row>
    <row r="20" spans="1:6" ht="47.25" x14ac:dyDescent="0.3">
      <c r="A20" s="185" t="s">
        <v>155</v>
      </c>
      <c r="B20" s="187" t="s">
        <v>156</v>
      </c>
      <c r="C20" s="190">
        <f>'[4]прил 2 (2018)'!C7</f>
        <v>12961188.046273559</v>
      </c>
      <c r="D20" s="190">
        <f>'[4]прил 2 (2018)'!D7</f>
        <v>3012</v>
      </c>
      <c r="E20" s="190">
        <f>'[4]прил 2 (2018)'!E7</f>
        <v>89402.67</v>
      </c>
      <c r="F20" s="189">
        <f>C20/D20</f>
        <v>4303.1832822953384</v>
      </c>
    </row>
    <row r="21" spans="1:6" ht="31.5" x14ac:dyDescent="0.3">
      <c r="A21" s="185" t="s">
        <v>157</v>
      </c>
      <c r="B21" s="187" t="s">
        <v>158</v>
      </c>
      <c r="C21" s="190">
        <f>'[4]прил 2 (2018)'!C8</f>
        <v>18473309.553726438</v>
      </c>
      <c r="D21" s="190">
        <f>'[4]прил 2 (2018)'!D8</f>
        <v>3012</v>
      </c>
      <c r="E21" s="190">
        <f>'[4]прил 2 (2018)'!E8</f>
        <v>89402.67</v>
      </c>
      <c r="F21" s="189">
        <f>C21/D21</f>
        <v>6133.2369036276359</v>
      </c>
    </row>
    <row r="22" spans="1:6" x14ac:dyDescent="0.3">
      <c r="A22" s="191"/>
      <c r="B22" s="192"/>
      <c r="C22" s="193"/>
      <c r="D22" s="194"/>
      <c r="E22" s="194"/>
      <c r="F22" s="195"/>
    </row>
    <row r="23" spans="1:6" x14ac:dyDescent="0.3">
      <c r="A23" s="191"/>
      <c r="B23" s="192"/>
      <c r="C23" s="193"/>
      <c r="D23" s="194"/>
      <c r="E23" s="194"/>
      <c r="F23" s="195"/>
    </row>
    <row r="27" spans="1:6" x14ac:dyDescent="0.3">
      <c r="D27" s="196"/>
    </row>
  </sheetData>
  <mergeCells count="16">
    <mergeCell ref="E1:F1"/>
    <mergeCell ref="A3:A4"/>
    <mergeCell ref="B3:B4"/>
    <mergeCell ref="C3:E3"/>
    <mergeCell ref="F3:F4"/>
    <mergeCell ref="A2:F2"/>
    <mergeCell ref="A10:A11"/>
    <mergeCell ref="B10:B11"/>
    <mergeCell ref="C10:E10"/>
    <mergeCell ref="F10:F11"/>
    <mergeCell ref="A9:F9"/>
    <mergeCell ref="A16:F16"/>
    <mergeCell ref="A17:A18"/>
    <mergeCell ref="B17:B18"/>
    <mergeCell ref="C17:E17"/>
    <mergeCell ref="F17:F18"/>
  </mergeCells>
  <pageMargins left="0.7" right="0.7" top="0.75" bottom="0.75" header="0.3" footer="0.3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"/>
  <sheetViews>
    <sheetView view="pageBreakPreview" zoomScaleNormal="100" zoomScaleSheetLayoutView="100" workbookViewId="0">
      <selection activeCell="K4" sqref="K4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5.5703125" style="1" customWidth="1"/>
    <col min="4" max="4" width="76.42578125" style="1" customWidth="1"/>
    <col min="5" max="5" width="20.42578125" style="1" customWidth="1"/>
    <col min="6" max="16384" width="9.140625" style="1"/>
  </cols>
  <sheetData>
    <row r="1" spans="2:5" ht="90" customHeight="1" x14ac:dyDescent="0.3">
      <c r="B1" s="230" t="s">
        <v>162</v>
      </c>
      <c r="C1" s="230"/>
      <c r="D1" s="230"/>
      <c r="E1" s="230"/>
    </row>
    <row r="2" spans="2:5" x14ac:dyDescent="0.3">
      <c r="B2" s="213" t="s">
        <v>159</v>
      </c>
      <c r="C2" s="213" t="s">
        <v>160</v>
      </c>
      <c r="D2" s="213" t="s">
        <v>161</v>
      </c>
      <c r="E2" s="213" t="s">
        <v>216</v>
      </c>
    </row>
    <row r="3" spans="2:5" ht="107.25" customHeight="1" x14ac:dyDescent="0.3">
      <c r="B3" s="199">
        <v>1</v>
      </c>
      <c r="C3" s="214" t="s">
        <v>537</v>
      </c>
      <c r="D3" s="214" t="s">
        <v>538</v>
      </c>
      <c r="E3" s="214" t="s">
        <v>861</v>
      </c>
    </row>
    <row r="4" spans="2:5" ht="99" x14ac:dyDescent="0.3">
      <c r="B4" s="199">
        <v>2</v>
      </c>
      <c r="C4" s="200" t="s">
        <v>865</v>
      </c>
      <c r="D4" s="215" t="s">
        <v>862</v>
      </c>
      <c r="E4" s="199" t="s">
        <v>866</v>
      </c>
    </row>
    <row r="5" spans="2:5" ht="99" x14ac:dyDescent="0.3">
      <c r="B5" s="199">
        <v>3</v>
      </c>
      <c r="C5" s="200" t="s">
        <v>867</v>
      </c>
      <c r="D5" s="215" t="s">
        <v>863</v>
      </c>
      <c r="E5" s="199" t="s">
        <v>868</v>
      </c>
    </row>
    <row r="6" spans="2:5" ht="99" x14ac:dyDescent="0.3">
      <c r="B6" s="199">
        <v>4</v>
      </c>
      <c r="C6" s="200" t="s">
        <v>865</v>
      </c>
      <c r="D6" s="215" t="s">
        <v>864</v>
      </c>
      <c r="E6" s="199" t="s">
        <v>869</v>
      </c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4"/>
  <sheetViews>
    <sheetView view="pageBreakPreview" zoomScaleNormal="100" zoomScaleSheetLayoutView="100" workbookViewId="0">
      <selection activeCell="O17" sqref="O17"/>
    </sheetView>
  </sheetViews>
  <sheetFormatPr defaultRowHeight="16.5" x14ac:dyDescent="0.3"/>
  <cols>
    <col min="1" max="1" width="3.28515625" style="1" customWidth="1"/>
    <col min="2" max="2" width="6.140625" style="197" customWidth="1"/>
    <col min="3" max="3" width="47.42578125" style="1" customWidth="1"/>
    <col min="4" max="4" width="20.140625" style="1" customWidth="1"/>
    <col min="5" max="5" width="18.5703125" style="1" customWidth="1"/>
    <col min="6" max="6" width="12.85546875" style="1" customWidth="1"/>
    <col min="7" max="7" width="16" style="1" customWidth="1"/>
    <col min="8" max="16384" width="9.140625" style="1"/>
  </cols>
  <sheetData>
    <row r="1" spans="2:5" x14ac:dyDescent="0.3">
      <c r="D1" s="232" t="s">
        <v>172</v>
      </c>
      <c r="E1" s="232"/>
    </row>
    <row r="2" spans="2:5" ht="48.75" customHeight="1" x14ac:dyDescent="0.3">
      <c r="D2" s="233" t="s">
        <v>184</v>
      </c>
      <c r="E2" s="233"/>
    </row>
    <row r="3" spans="2:5" x14ac:dyDescent="0.3">
      <c r="D3" s="198"/>
      <c r="E3" s="198"/>
    </row>
    <row r="4" spans="2:5" x14ac:dyDescent="0.3">
      <c r="C4" s="232" t="s">
        <v>163</v>
      </c>
      <c r="D4" s="232"/>
      <c r="E4" s="232"/>
    </row>
    <row r="5" spans="2:5" x14ac:dyDescent="0.3">
      <c r="C5" s="232" t="s">
        <v>164</v>
      </c>
      <c r="D5" s="232"/>
      <c r="E5" s="232"/>
    </row>
    <row r="6" spans="2:5" x14ac:dyDescent="0.3">
      <c r="C6" s="232" t="s">
        <v>536</v>
      </c>
      <c r="D6" s="232"/>
      <c r="E6" s="232"/>
    </row>
    <row r="7" spans="2:5" x14ac:dyDescent="0.3">
      <c r="C7" s="232" t="s">
        <v>165</v>
      </c>
      <c r="D7" s="232"/>
      <c r="E7" s="232"/>
    </row>
    <row r="9" spans="2:5" ht="82.5" x14ac:dyDescent="0.3">
      <c r="B9" s="199"/>
      <c r="C9" s="23"/>
      <c r="D9" s="200" t="s">
        <v>166</v>
      </c>
      <c r="E9" s="200" t="s">
        <v>167</v>
      </c>
    </row>
    <row r="10" spans="2:5" ht="33" x14ac:dyDescent="0.3">
      <c r="B10" s="199" t="s">
        <v>155</v>
      </c>
      <c r="C10" s="201" t="s">
        <v>168</v>
      </c>
      <c r="D10" s="202">
        <f>'28а) ПС село'!F10+'28а)ПСгород'!F12+'28а)ПСгород'!F14</f>
        <v>10608.6704992</v>
      </c>
      <c r="E10" s="202">
        <f>'28а) ПС село'!E10+'28а)ПСгород'!E12+'28а)ПСгород'!E14</f>
        <v>4372.2700000000004</v>
      </c>
    </row>
    <row r="11" spans="2:5" ht="49.5" x14ac:dyDescent="0.3">
      <c r="B11" s="199" t="s">
        <v>157</v>
      </c>
      <c r="C11" s="201" t="s">
        <v>170</v>
      </c>
      <c r="D11" s="202">
        <f>'28а) ТП до 35 село'!F8+'28а) ТП до 35 село'!F19+'28а) ТП до 35 село'!F46+'28а) ТП до 35 село'!F63</f>
        <v>16770.261609999998</v>
      </c>
      <c r="E11" s="202">
        <f>'28а) ТП до 35 село'!E8+'28а) ТП до 35 село'!E19+'28а) ТП до 35 село'!E19+'28а) ТП до 35 село'!E46+'28а) ТП до 35 село'!E63</f>
        <v>7846.41</v>
      </c>
    </row>
    <row r="12" spans="2:5" ht="33" x14ac:dyDescent="0.3">
      <c r="B12" s="199" t="s">
        <v>169</v>
      </c>
      <c r="C12" s="201" t="s">
        <v>171</v>
      </c>
      <c r="D12" s="202">
        <f>'28а)ТП 35 и выше город'!F7</f>
        <v>35969.385540000003</v>
      </c>
      <c r="E12" s="202">
        <f>'28а)ТП 35 и выше город'!E7</f>
        <v>5859</v>
      </c>
    </row>
    <row r="13" spans="2:5" x14ac:dyDescent="0.3">
      <c r="D13" s="203"/>
    </row>
    <row r="14" spans="2:5" x14ac:dyDescent="0.3">
      <c r="D14" s="203"/>
    </row>
  </sheetData>
  <mergeCells count="6">
    <mergeCell ref="C4:E4"/>
    <mergeCell ref="C5:E5"/>
    <mergeCell ref="C6:E6"/>
    <mergeCell ref="C7:E7"/>
    <mergeCell ref="D1:E1"/>
    <mergeCell ref="D2:E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view="pageBreakPreview" zoomScaleNormal="100" zoomScaleSheetLayoutView="100" workbookViewId="0">
      <selection activeCell="L25" sqref="L25"/>
    </sheetView>
  </sheetViews>
  <sheetFormatPr defaultRowHeight="16.5" x14ac:dyDescent="0.3"/>
  <cols>
    <col min="1" max="1" width="5.7109375" style="1" customWidth="1"/>
    <col min="2" max="2" width="6.140625" style="197" customWidth="1"/>
    <col min="3" max="3" width="47.42578125" style="1" customWidth="1"/>
    <col min="4" max="4" width="22.85546875" style="1" customWidth="1"/>
    <col min="5" max="5" width="18.5703125" style="1" customWidth="1"/>
    <col min="6" max="6" width="20.85546875" style="1" customWidth="1"/>
    <col min="7" max="16384" width="9.140625" style="1"/>
  </cols>
  <sheetData>
    <row r="1" spans="2:6" x14ac:dyDescent="0.3">
      <c r="E1" s="232" t="s">
        <v>173</v>
      </c>
      <c r="F1" s="232"/>
    </row>
    <row r="2" spans="2:6" ht="48.75" customHeight="1" x14ac:dyDescent="0.3">
      <c r="E2" s="233" t="s">
        <v>184</v>
      </c>
      <c r="F2" s="233"/>
    </row>
    <row r="3" spans="2:6" x14ac:dyDescent="0.3">
      <c r="E3" s="198"/>
      <c r="F3" s="198"/>
    </row>
    <row r="4" spans="2:6" x14ac:dyDescent="0.3">
      <c r="C4" s="232" t="s">
        <v>163</v>
      </c>
      <c r="D4" s="232"/>
      <c r="E4" s="232"/>
      <c r="F4" s="232"/>
    </row>
    <row r="5" spans="2:6" x14ac:dyDescent="0.3">
      <c r="C5" s="232" t="s">
        <v>174</v>
      </c>
      <c r="D5" s="232"/>
      <c r="E5" s="232"/>
      <c r="F5" s="232"/>
    </row>
    <row r="6" spans="2:6" x14ac:dyDescent="0.3">
      <c r="C6" s="232" t="s">
        <v>175</v>
      </c>
      <c r="D6" s="232"/>
      <c r="E6" s="232"/>
      <c r="F6" s="232"/>
    </row>
    <row r="7" spans="2:6" x14ac:dyDescent="0.3">
      <c r="C7" s="232" t="s">
        <v>544</v>
      </c>
      <c r="D7" s="232"/>
      <c r="E7" s="232"/>
      <c r="F7" s="232"/>
    </row>
    <row r="9" spans="2:6" ht="138.75" customHeight="1" x14ac:dyDescent="0.3">
      <c r="B9" s="199"/>
      <c r="C9" s="23"/>
      <c r="D9" s="200" t="s">
        <v>182</v>
      </c>
      <c r="E9" s="200" t="s">
        <v>183</v>
      </c>
      <c r="F9" s="200" t="s">
        <v>176</v>
      </c>
    </row>
    <row r="10" spans="2:6" x14ac:dyDescent="0.3">
      <c r="B10" s="199" t="s">
        <v>155</v>
      </c>
      <c r="C10" s="201" t="s">
        <v>177</v>
      </c>
      <c r="D10" s="204">
        <f>SUM(D11:D13)</f>
        <v>17404.26396</v>
      </c>
      <c r="E10" s="204">
        <f t="shared" ref="E10:F10" si="0">SUM(E11:E13)</f>
        <v>1.569</v>
      </c>
      <c r="F10" s="204">
        <f t="shared" si="0"/>
        <v>4086.54</v>
      </c>
    </row>
    <row r="11" spans="2:6" x14ac:dyDescent="0.3">
      <c r="B11" s="199"/>
      <c r="C11" s="201" t="s">
        <v>178</v>
      </c>
      <c r="D11" s="205">
        <f>'28а) КЛсело'!G25</f>
        <v>55.969610000000003</v>
      </c>
      <c r="E11" s="205">
        <f>'28а) КЛсело'!E25</f>
        <v>0.14499999999999999</v>
      </c>
      <c r="F11" s="205">
        <f>'28а) КЛсело'!F25</f>
        <v>7</v>
      </c>
    </row>
    <row r="12" spans="2:6" x14ac:dyDescent="0.3">
      <c r="B12" s="199"/>
      <c r="C12" s="201" t="s">
        <v>179</v>
      </c>
      <c r="D12" s="205">
        <f>'28а) КЛсело'!G37</f>
        <v>15271.429</v>
      </c>
      <c r="E12" s="205">
        <f>'28а) КЛсело'!E37</f>
        <v>1.359</v>
      </c>
      <c r="F12" s="205">
        <f>'28а) КЛсело'!F37</f>
        <v>1685</v>
      </c>
    </row>
    <row r="13" spans="2:6" x14ac:dyDescent="0.3">
      <c r="B13" s="199"/>
      <c r="C13" s="23" t="s">
        <v>180</v>
      </c>
      <c r="D13" s="205">
        <f>'28а)КЛгород'!G55+'28а)КЛгород'!G87</f>
        <v>2076.86535</v>
      </c>
      <c r="E13" s="205">
        <f>'28а)КЛгород'!E55+'28а)КЛгород'!E87</f>
        <v>6.5000000000000002E-2</v>
      </c>
      <c r="F13" s="205">
        <f>'28а)КЛгород'!F55+'28а)КЛгород'!F87</f>
        <v>2394.54</v>
      </c>
    </row>
    <row r="14" spans="2:6" x14ac:dyDescent="0.3">
      <c r="B14" s="199" t="s">
        <v>157</v>
      </c>
      <c r="C14" s="23" t="s">
        <v>181</v>
      </c>
      <c r="D14" s="204">
        <f>SUM(D15:D17)</f>
        <v>107153.77081099999</v>
      </c>
      <c r="E14" s="204">
        <f t="shared" ref="E14" si="1">SUM(E15:E17)</f>
        <v>115.33500000000001</v>
      </c>
      <c r="F14" s="204">
        <f t="shared" ref="F14" si="2">SUM(F15:F17)</f>
        <v>24373.35</v>
      </c>
    </row>
    <row r="15" spans="2:6" x14ac:dyDescent="0.3">
      <c r="B15" s="199"/>
      <c r="C15" s="201" t="s">
        <v>178</v>
      </c>
      <c r="D15" s="205">
        <f>'28а)ВЛсело'!G517+'28а)ВЛгород'!G198</f>
        <v>53928.502959999998</v>
      </c>
      <c r="E15" s="205">
        <f>'28а)ВЛсело'!E517+'28а)ВЛгород'!E198</f>
        <v>76.730700000000013</v>
      </c>
      <c r="F15" s="205">
        <f>'28а)ВЛсело'!F517+'28а)ВЛгород'!F198</f>
        <v>9514.81</v>
      </c>
    </row>
    <row r="16" spans="2:6" x14ac:dyDescent="0.3">
      <c r="B16" s="199"/>
      <c r="C16" s="201" t="s">
        <v>179</v>
      </c>
      <c r="D16" s="205">
        <f>'28а)ВЛсело'!G518+'28а)ВЛгород'!G199</f>
        <v>47183.074171</v>
      </c>
      <c r="E16" s="205">
        <f>'28а)ВЛсело'!E518+'28а)ВЛгород'!E199</f>
        <v>35.450199999999995</v>
      </c>
      <c r="F16" s="205">
        <f>'28а)ВЛсело'!F518+'28а)ВЛгород'!F199</f>
        <v>12464</v>
      </c>
    </row>
    <row r="17" spans="2:6" x14ac:dyDescent="0.3">
      <c r="B17" s="199"/>
      <c r="C17" s="23" t="s">
        <v>180</v>
      </c>
      <c r="D17" s="205">
        <f>'28а)ВЛгород'!G200</f>
        <v>6042.1936800000003</v>
      </c>
      <c r="E17" s="205">
        <f>'28а)ВЛгород'!E200</f>
        <v>3.1540999999999997</v>
      </c>
      <c r="F17" s="205">
        <f>'28а)ВЛгород'!F200</f>
        <v>2394.54</v>
      </c>
    </row>
    <row r="18" spans="2:6" x14ac:dyDescent="0.3">
      <c r="D18" s="203"/>
    </row>
    <row r="19" spans="2:6" x14ac:dyDescent="0.3">
      <c r="D19" s="203"/>
    </row>
    <row r="20" spans="2:6" x14ac:dyDescent="0.3">
      <c r="D20" s="203"/>
    </row>
    <row r="21" spans="2:6" x14ac:dyDescent="0.3">
      <c r="D21" s="203"/>
    </row>
    <row r="22" spans="2:6" x14ac:dyDescent="0.3">
      <c r="D22" s="203"/>
    </row>
    <row r="23" spans="2:6" x14ac:dyDescent="0.3">
      <c r="D23" s="203"/>
    </row>
    <row r="24" spans="2:6" x14ac:dyDescent="0.3">
      <c r="D24" s="203"/>
    </row>
    <row r="25" spans="2:6" x14ac:dyDescent="0.3">
      <c r="D25" s="203"/>
    </row>
    <row r="26" spans="2:6" x14ac:dyDescent="0.3">
      <c r="D26" s="203"/>
    </row>
  </sheetData>
  <mergeCells count="6">
    <mergeCell ref="C6:F6"/>
    <mergeCell ref="C7:F7"/>
    <mergeCell ref="E2:F2"/>
    <mergeCell ref="E1:F1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90" zoomScaleNormal="100" zoomScaleSheetLayoutView="90" workbookViewId="0">
      <selection activeCell="O13" sqref="O13"/>
    </sheetView>
  </sheetViews>
  <sheetFormatPr defaultRowHeight="16.5" x14ac:dyDescent="0.3"/>
  <cols>
    <col min="1" max="1" width="5.7109375" style="206" customWidth="1"/>
    <col min="2" max="2" width="38.5703125" style="1" customWidth="1"/>
    <col min="3" max="5" width="9.140625" style="1"/>
    <col min="6" max="6" width="10.140625" style="1" customWidth="1"/>
    <col min="7" max="7" width="11.140625" style="1" customWidth="1"/>
    <col min="8" max="8" width="11.42578125" style="1" customWidth="1"/>
    <col min="9" max="10" width="10.5703125" style="1" customWidth="1"/>
    <col min="11" max="16384" width="9.140625" style="1"/>
  </cols>
  <sheetData>
    <row r="1" spans="1:11" ht="63.75" customHeight="1" x14ac:dyDescent="0.3">
      <c r="H1" s="230" t="s">
        <v>540</v>
      </c>
      <c r="I1" s="230"/>
      <c r="J1" s="230"/>
      <c r="K1" s="230"/>
    </row>
    <row r="2" spans="1:11" ht="53.25" customHeight="1" x14ac:dyDescent="0.3">
      <c r="A2" s="233" t="s">
        <v>539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s="207" customFormat="1" ht="32.25" customHeight="1" x14ac:dyDescent="0.25">
      <c r="A3" s="235" t="s">
        <v>185</v>
      </c>
      <c r="B3" s="235"/>
      <c r="C3" s="234" t="s">
        <v>186</v>
      </c>
      <c r="D3" s="234"/>
      <c r="E3" s="234"/>
      <c r="F3" s="234" t="s">
        <v>188</v>
      </c>
      <c r="G3" s="234"/>
      <c r="H3" s="234"/>
      <c r="I3" s="234" t="s">
        <v>189</v>
      </c>
      <c r="J3" s="234"/>
      <c r="K3" s="234"/>
    </row>
    <row r="4" spans="1:11" ht="33" x14ac:dyDescent="0.3">
      <c r="A4" s="235"/>
      <c r="B4" s="235"/>
      <c r="C4" s="199" t="s">
        <v>178</v>
      </c>
      <c r="D4" s="199" t="s">
        <v>179</v>
      </c>
      <c r="E4" s="200" t="s">
        <v>187</v>
      </c>
      <c r="F4" s="199" t="s">
        <v>178</v>
      </c>
      <c r="G4" s="199" t="s">
        <v>179</v>
      </c>
      <c r="H4" s="200" t="s">
        <v>187</v>
      </c>
      <c r="I4" s="199" t="s">
        <v>178</v>
      </c>
      <c r="J4" s="199" t="s">
        <v>179</v>
      </c>
      <c r="K4" s="200" t="s">
        <v>187</v>
      </c>
    </row>
    <row r="5" spans="1:11" x14ac:dyDescent="0.3">
      <c r="A5" s="237" t="s">
        <v>155</v>
      </c>
      <c r="B5" s="23" t="s">
        <v>190</v>
      </c>
      <c r="C5" s="208">
        <v>2215</v>
      </c>
      <c r="D5" s="208">
        <v>46</v>
      </c>
      <c r="E5" s="208" t="s">
        <v>541</v>
      </c>
      <c r="F5" s="208">
        <v>21774.05</v>
      </c>
      <c r="G5" s="208">
        <v>593</v>
      </c>
      <c r="H5" s="208" t="s">
        <v>541</v>
      </c>
      <c r="I5" s="208">
        <v>2700.9452869999996</v>
      </c>
      <c r="J5" s="208">
        <v>126.48567</v>
      </c>
      <c r="K5" s="209" t="s">
        <v>541</v>
      </c>
    </row>
    <row r="6" spans="1:11" x14ac:dyDescent="0.3">
      <c r="A6" s="238"/>
      <c r="B6" s="23" t="s">
        <v>201</v>
      </c>
      <c r="C6" s="208">
        <v>1879</v>
      </c>
      <c r="D6" s="208">
        <v>31</v>
      </c>
      <c r="E6" s="208" t="s">
        <v>541</v>
      </c>
      <c r="F6" s="208">
        <v>19169.650000000001</v>
      </c>
      <c r="G6" s="208">
        <v>396.5</v>
      </c>
      <c r="H6" s="208" t="s">
        <v>541</v>
      </c>
      <c r="I6" s="208">
        <v>856.12064699999996</v>
      </c>
      <c r="J6" s="208">
        <v>14.205590000000003</v>
      </c>
      <c r="K6" s="209" t="s">
        <v>541</v>
      </c>
    </row>
    <row r="7" spans="1:11" x14ac:dyDescent="0.3">
      <c r="A7" s="237" t="s">
        <v>157</v>
      </c>
      <c r="B7" s="23" t="s">
        <v>191</v>
      </c>
      <c r="C7" s="210">
        <v>78</v>
      </c>
      <c r="D7" s="210">
        <v>64</v>
      </c>
      <c r="E7" s="210" t="s">
        <v>541</v>
      </c>
      <c r="F7" s="210">
        <v>5134.1000000000004</v>
      </c>
      <c r="G7" s="210">
        <v>5634.7</v>
      </c>
      <c r="H7" s="210" t="s">
        <v>541</v>
      </c>
      <c r="I7" s="210">
        <v>604.34457999999995</v>
      </c>
      <c r="J7" s="210">
        <v>630.80836999999997</v>
      </c>
      <c r="K7" s="210" t="s">
        <v>541</v>
      </c>
    </row>
    <row r="8" spans="1:11" x14ac:dyDescent="0.3">
      <c r="A8" s="238"/>
      <c r="B8" s="23" t="s">
        <v>202</v>
      </c>
      <c r="C8" s="211"/>
      <c r="D8" s="211"/>
      <c r="E8" s="211"/>
      <c r="F8" s="211"/>
      <c r="G8" s="211"/>
      <c r="H8" s="211"/>
      <c r="I8" s="211"/>
      <c r="J8" s="211"/>
      <c r="K8" s="211"/>
    </row>
    <row r="9" spans="1:11" x14ac:dyDescent="0.3">
      <c r="A9" s="237" t="s">
        <v>169</v>
      </c>
      <c r="B9" s="23" t="s">
        <v>192</v>
      </c>
      <c r="C9" s="210">
        <v>8</v>
      </c>
      <c r="D9" s="210">
        <v>25</v>
      </c>
      <c r="E9" s="210" t="s">
        <v>541</v>
      </c>
      <c r="F9" s="210">
        <v>2751</v>
      </c>
      <c r="G9" s="210">
        <v>8446.33</v>
      </c>
      <c r="H9" s="210" t="s">
        <v>541</v>
      </c>
      <c r="I9" s="210">
        <v>97486.162930000006</v>
      </c>
      <c r="J9" s="210">
        <v>15952.20773</v>
      </c>
      <c r="K9" s="210" t="s">
        <v>541</v>
      </c>
    </row>
    <row r="10" spans="1:11" x14ac:dyDescent="0.3">
      <c r="A10" s="238"/>
      <c r="B10" s="23" t="s">
        <v>203</v>
      </c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1" x14ac:dyDescent="0.3">
      <c r="A11" s="237" t="s">
        <v>194</v>
      </c>
      <c r="B11" s="23" t="s">
        <v>193</v>
      </c>
      <c r="C11" s="210" t="s">
        <v>541</v>
      </c>
      <c r="D11" s="210">
        <v>7</v>
      </c>
      <c r="E11" s="210">
        <v>1</v>
      </c>
      <c r="F11" s="210" t="s">
        <v>541</v>
      </c>
      <c r="G11" s="210">
        <v>15772</v>
      </c>
      <c r="H11" s="210">
        <v>4859</v>
      </c>
      <c r="I11" s="210" t="s">
        <v>541</v>
      </c>
      <c r="J11" s="210">
        <v>10141.528480000001</v>
      </c>
      <c r="K11" s="210">
        <v>225.31182999999999</v>
      </c>
    </row>
    <row r="12" spans="1:11" x14ac:dyDescent="0.3">
      <c r="A12" s="238"/>
      <c r="B12" s="23" t="s">
        <v>203</v>
      </c>
      <c r="C12" s="211"/>
      <c r="D12" s="211"/>
      <c r="E12" s="211"/>
      <c r="F12" s="211"/>
      <c r="G12" s="211"/>
      <c r="H12" s="211"/>
      <c r="I12" s="211"/>
      <c r="J12" s="211"/>
      <c r="K12" s="211"/>
    </row>
    <row r="13" spans="1:11" x14ac:dyDescent="0.3">
      <c r="A13" s="237" t="s">
        <v>195</v>
      </c>
      <c r="B13" s="23" t="s">
        <v>196</v>
      </c>
      <c r="C13" s="211"/>
      <c r="D13" s="211"/>
      <c r="E13" s="211"/>
      <c r="F13" s="211"/>
      <c r="G13" s="211"/>
      <c r="H13" s="211"/>
      <c r="I13" s="211"/>
      <c r="J13" s="211"/>
      <c r="K13" s="211"/>
    </row>
    <row r="14" spans="1:11" x14ac:dyDescent="0.3">
      <c r="A14" s="238"/>
      <c r="B14" s="23" t="s">
        <v>203</v>
      </c>
      <c r="C14" s="211"/>
      <c r="D14" s="211"/>
      <c r="E14" s="211"/>
      <c r="F14" s="211"/>
      <c r="G14" s="211"/>
      <c r="H14" s="211"/>
      <c r="I14" s="211"/>
      <c r="J14" s="211"/>
      <c r="K14" s="211"/>
    </row>
    <row r="15" spans="1:11" x14ac:dyDescent="0.3">
      <c r="A15" s="212" t="s">
        <v>197</v>
      </c>
      <c r="B15" s="23" t="s">
        <v>198</v>
      </c>
      <c r="C15" s="211"/>
      <c r="D15" s="211"/>
      <c r="E15" s="211"/>
      <c r="F15" s="211"/>
      <c r="G15" s="211"/>
      <c r="H15" s="211"/>
      <c r="I15" s="211"/>
      <c r="J15" s="211"/>
      <c r="K15" s="211"/>
    </row>
    <row r="17" spans="1:11" x14ac:dyDescent="0.3">
      <c r="A17" s="2" t="s">
        <v>199</v>
      </c>
    </row>
    <row r="19" spans="1:11" ht="75.75" customHeight="1" x14ac:dyDescent="0.3">
      <c r="A19" s="236" t="s">
        <v>200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</row>
  </sheetData>
  <mergeCells count="12">
    <mergeCell ref="A19:K19"/>
    <mergeCell ref="A5:A6"/>
    <mergeCell ref="A7:A8"/>
    <mergeCell ref="A9:A10"/>
    <mergeCell ref="A11:A12"/>
    <mergeCell ref="A13:A14"/>
    <mergeCell ref="A2:K2"/>
    <mergeCell ref="H1:K1"/>
    <mergeCell ref="I3:K3"/>
    <mergeCell ref="F3:H3"/>
    <mergeCell ref="C3:E3"/>
    <mergeCell ref="A3:B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zoomScale="90" zoomScaleNormal="100" zoomScaleSheetLayoutView="90" workbookViewId="0">
      <selection activeCell="N10" sqref="N10"/>
    </sheetView>
  </sheetViews>
  <sheetFormatPr defaultRowHeight="16.5" x14ac:dyDescent="0.3"/>
  <cols>
    <col min="1" max="1" width="5.7109375" style="206" customWidth="1"/>
    <col min="2" max="2" width="41.42578125" style="1" customWidth="1"/>
    <col min="3" max="8" width="13.42578125" style="1" customWidth="1"/>
    <col min="9" max="16384" width="9.140625" style="1"/>
  </cols>
  <sheetData>
    <row r="1" spans="1:8" ht="62.25" customHeight="1" x14ac:dyDescent="0.3">
      <c r="F1" s="230" t="s">
        <v>542</v>
      </c>
      <c r="G1" s="230"/>
      <c r="H1" s="230"/>
    </row>
    <row r="2" spans="1:8" ht="50.25" customHeight="1" x14ac:dyDescent="0.3">
      <c r="B2" s="240" t="s">
        <v>543</v>
      </c>
      <c r="C2" s="241"/>
      <c r="D2" s="241"/>
      <c r="E2" s="241"/>
      <c r="F2" s="241"/>
      <c r="G2" s="241"/>
      <c r="H2" s="241"/>
    </row>
    <row r="3" spans="1:8" s="207" customFormat="1" ht="32.25" customHeight="1" x14ac:dyDescent="0.25">
      <c r="A3" s="235" t="s">
        <v>185</v>
      </c>
      <c r="B3" s="235"/>
      <c r="C3" s="234" t="s">
        <v>204</v>
      </c>
      <c r="D3" s="234"/>
      <c r="E3" s="234"/>
      <c r="F3" s="234" t="s">
        <v>188</v>
      </c>
      <c r="G3" s="234"/>
      <c r="H3" s="234"/>
    </row>
    <row r="4" spans="1:8" x14ac:dyDescent="0.3">
      <c r="A4" s="235"/>
      <c r="B4" s="235"/>
      <c r="C4" s="199" t="s">
        <v>178</v>
      </c>
      <c r="D4" s="199" t="s">
        <v>179</v>
      </c>
      <c r="E4" s="200" t="s">
        <v>187</v>
      </c>
      <c r="F4" s="199" t="s">
        <v>178</v>
      </c>
      <c r="G4" s="199" t="s">
        <v>179</v>
      </c>
      <c r="H4" s="200" t="s">
        <v>187</v>
      </c>
    </row>
    <row r="5" spans="1:8" x14ac:dyDescent="0.3">
      <c r="A5" s="237" t="s">
        <v>155</v>
      </c>
      <c r="B5" s="23" t="s">
        <v>190</v>
      </c>
      <c r="C5" s="210">
        <v>2370</v>
      </c>
      <c r="D5" s="210">
        <v>56</v>
      </c>
      <c r="E5" s="210"/>
      <c r="F5" s="210">
        <v>23464.05</v>
      </c>
      <c r="G5" s="210">
        <v>720</v>
      </c>
      <c r="H5" s="210"/>
    </row>
    <row r="6" spans="1:8" x14ac:dyDescent="0.3">
      <c r="A6" s="238"/>
      <c r="B6" s="23" t="s">
        <v>201</v>
      </c>
      <c r="C6" s="210">
        <v>1975</v>
      </c>
      <c r="D6" s="210">
        <v>34</v>
      </c>
      <c r="E6" s="210"/>
      <c r="F6" s="210">
        <v>20388.650000000001</v>
      </c>
      <c r="G6" s="210">
        <v>438.5</v>
      </c>
      <c r="H6" s="210"/>
    </row>
    <row r="7" spans="1:8" x14ac:dyDescent="0.3">
      <c r="A7" s="237" t="s">
        <v>157</v>
      </c>
      <c r="B7" s="23" t="s">
        <v>191</v>
      </c>
      <c r="C7" s="210">
        <v>89</v>
      </c>
      <c r="D7" s="210">
        <v>80</v>
      </c>
      <c r="E7" s="210"/>
      <c r="F7" s="210">
        <v>5985.15</v>
      </c>
      <c r="G7" s="210">
        <v>6899.7</v>
      </c>
      <c r="H7" s="210"/>
    </row>
    <row r="8" spans="1:8" x14ac:dyDescent="0.3">
      <c r="A8" s="238"/>
      <c r="B8" s="23" t="s">
        <v>202</v>
      </c>
      <c r="C8" s="211"/>
      <c r="D8" s="211"/>
      <c r="E8" s="211"/>
      <c r="F8" s="211"/>
      <c r="G8" s="211"/>
      <c r="H8" s="211"/>
    </row>
    <row r="9" spans="1:8" x14ac:dyDescent="0.3">
      <c r="A9" s="237" t="s">
        <v>169</v>
      </c>
      <c r="B9" s="23" t="s">
        <v>192</v>
      </c>
      <c r="C9" s="210">
        <v>4</v>
      </c>
      <c r="D9" s="210">
        <v>38</v>
      </c>
      <c r="E9" s="210"/>
      <c r="F9" s="210">
        <v>1234</v>
      </c>
      <c r="G9" s="210">
        <v>13708.33</v>
      </c>
      <c r="H9" s="210"/>
    </row>
    <row r="10" spans="1:8" x14ac:dyDescent="0.3">
      <c r="A10" s="238"/>
      <c r="B10" s="23" t="s">
        <v>203</v>
      </c>
      <c r="C10" s="211"/>
      <c r="D10" s="211"/>
      <c r="E10" s="211"/>
      <c r="F10" s="211"/>
      <c r="G10" s="211"/>
      <c r="H10" s="211"/>
    </row>
    <row r="11" spans="1:8" x14ac:dyDescent="0.3">
      <c r="A11" s="237" t="s">
        <v>194</v>
      </c>
      <c r="B11" s="23" t="s">
        <v>193</v>
      </c>
      <c r="C11" s="210"/>
      <c r="D11" s="210">
        <v>28</v>
      </c>
      <c r="E11" s="210">
        <v>2</v>
      </c>
      <c r="F11" s="210"/>
      <c r="G11" s="210">
        <v>79962</v>
      </c>
      <c r="H11" s="210">
        <v>9718</v>
      </c>
    </row>
    <row r="12" spans="1:8" x14ac:dyDescent="0.3">
      <c r="A12" s="238"/>
      <c r="B12" s="23" t="s">
        <v>203</v>
      </c>
      <c r="C12" s="211"/>
      <c r="D12" s="211"/>
      <c r="E12" s="211"/>
      <c r="F12" s="211"/>
      <c r="G12" s="211"/>
      <c r="H12" s="211"/>
    </row>
    <row r="13" spans="1:8" x14ac:dyDescent="0.3">
      <c r="A13" s="237" t="s">
        <v>195</v>
      </c>
      <c r="B13" s="23" t="s">
        <v>196</v>
      </c>
      <c r="C13" s="210"/>
      <c r="D13" s="210"/>
      <c r="E13" s="210">
        <v>1</v>
      </c>
      <c r="F13" s="210"/>
      <c r="G13" s="210"/>
      <c r="H13" s="210">
        <v>90000</v>
      </c>
    </row>
    <row r="14" spans="1:8" x14ac:dyDescent="0.3">
      <c r="A14" s="238"/>
      <c r="B14" s="23" t="s">
        <v>203</v>
      </c>
      <c r="C14" s="211"/>
      <c r="D14" s="211"/>
      <c r="E14" s="211"/>
      <c r="F14" s="211"/>
      <c r="G14" s="211"/>
      <c r="H14" s="211"/>
    </row>
    <row r="15" spans="1:8" x14ac:dyDescent="0.3">
      <c r="A15" s="212" t="s">
        <v>197</v>
      </c>
      <c r="B15" s="23" t="s">
        <v>198</v>
      </c>
      <c r="C15" s="210"/>
      <c r="D15" s="210"/>
      <c r="E15" s="210">
        <v>1</v>
      </c>
      <c r="F15" s="210"/>
      <c r="G15" s="210"/>
      <c r="H15" s="210">
        <v>60000</v>
      </c>
    </row>
    <row r="17" spans="1:8" ht="32.25" customHeight="1" x14ac:dyDescent="0.3">
      <c r="A17" s="236" t="s">
        <v>199</v>
      </c>
      <c r="B17" s="236"/>
      <c r="C17" s="236"/>
      <c r="D17" s="236"/>
      <c r="E17" s="236"/>
      <c r="F17" s="236"/>
      <c r="G17" s="236"/>
      <c r="H17" s="236"/>
    </row>
    <row r="18" spans="1:8" ht="123" customHeight="1" x14ac:dyDescent="0.3">
      <c r="A18" s="239" t="s">
        <v>200</v>
      </c>
      <c r="B18" s="239"/>
      <c r="C18" s="239"/>
      <c r="D18" s="239"/>
      <c r="E18" s="239"/>
      <c r="F18" s="239"/>
      <c r="G18" s="239"/>
      <c r="H18" s="239"/>
    </row>
  </sheetData>
  <mergeCells count="12">
    <mergeCell ref="F1:H1"/>
    <mergeCell ref="A18:H18"/>
    <mergeCell ref="B2:H2"/>
    <mergeCell ref="A3:B4"/>
    <mergeCell ref="C3:E3"/>
    <mergeCell ref="F3:H3"/>
    <mergeCell ref="A5:A6"/>
    <mergeCell ref="A7:A8"/>
    <mergeCell ref="A9:A10"/>
    <mergeCell ref="A11:A12"/>
    <mergeCell ref="A13:A14"/>
    <mergeCell ref="A17:H1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1"/>
  <sheetViews>
    <sheetView view="pageBreakPreview" zoomScale="70" zoomScaleNormal="10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49" sqref="F149"/>
    </sheetView>
  </sheetViews>
  <sheetFormatPr defaultRowHeight="15.75" x14ac:dyDescent="0.25"/>
  <cols>
    <col min="1" max="1" width="10.7109375" style="55" customWidth="1"/>
    <col min="2" max="2" width="64.28515625" style="44" customWidth="1"/>
    <col min="3" max="3" width="13.85546875" style="44" customWidth="1"/>
    <col min="4" max="7" width="19.5703125" style="44" customWidth="1"/>
    <col min="8" max="8" width="14.5703125" style="44" customWidth="1"/>
    <col min="9" max="9" width="10.7109375" style="44" customWidth="1"/>
    <col min="10" max="10" width="9" style="44" customWidth="1"/>
    <col min="11" max="11" width="12.28515625" style="44" customWidth="1"/>
    <col min="12" max="12" width="8.7109375" style="44" customWidth="1"/>
    <col min="13" max="13" width="9.85546875" style="44" customWidth="1"/>
    <col min="14" max="14" width="15" style="44" customWidth="1"/>
    <col min="15" max="16384" width="9.140625" style="44"/>
  </cols>
  <sheetData>
    <row r="1" spans="1:7" ht="48" customHeight="1" x14ac:dyDescent="0.25">
      <c r="E1" s="217" t="s">
        <v>356</v>
      </c>
      <c r="F1" s="217"/>
      <c r="G1" s="217"/>
    </row>
    <row r="2" spans="1:7" ht="82.5" customHeight="1" x14ac:dyDescent="0.25">
      <c r="A2" s="218" t="s">
        <v>856</v>
      </c>
      <c r="B2" s="218"/>
      <c r="C2" s="218"/>
      <c r="D2" s="218"/>
      <c r="E2" s="218"/>
      <c r="F2" s="218"/>
      <c r="G2" s="218"/>
    </row>
    <row r="3" spans="1:7" s="58" customFormat="1" ht="65.25" customHeight="1" x14ac:dyDescent="0.25">
      <c r="A3" s="56" t="s">
        <v>0</v>
      </c>
      <c r="B3" s="57" t="s">
        <v>545</v>
      </c>
      <c r="C3" s="57" t="s">
        <v>1</v>
      </c>
      <c r="D3" s="57" t="s">
        <v>2</v>
      </c>
      <c r="E3" s="57" t="s">
        <v>3</v>
      </c>
      <c r="F3" s="57" t="s">
        <v>4</v>
      </c>
      <c r="G3" s="57" t="s">
        <v>5</v>
      </c>
    </row>
    <row r="4" spans="1:7" s="61" customFormat="1" ht="18" customHeight="1" x14ac:dyDescent="0.25">
      <c r="A4" s="59" t="s">
        <v>6</v>
      </c>
      <c r="B4" s="60">
        <f>A4+1</f>
        <v>2</v>
      </c>
      <c r="C4" s="59">
        <f t="shared" ref="C4:G4" si="0">B4+1</f>
        <v>3</v>
      </c>
      <c r="D4" s="59">
        <f t="shared" si="0"/>
        <v>4</v>
      </c>
      <c r="E4" s="59">
        <f t="shared" si="0"/>
        <v>5</v>
      </c>
      <c r="F4" s="59">
        <f t="shared" si="0"/>
        <v>6</v>
      </c>
      <c r="G4" s="59">
        <f t="shared" si="0"/>
        <v>7</v>
      </c>
    </row>
    <row r="5" spans="1:7" x14ac:dyDescent="0.25">
      <c r="A5" s="99">
        <v>1</v>
      </c>
      <c r="B5" s="100" t="s">
        <v>7</v>
      </c>
      <c r="C5" s="100"/>
      <c r="D5" s="100"/>
      <c r="E5" s="100"/>
      <c r="F5" s="100"/>
      <c r="G5" s="100"/>
    </row>
    <row r="6" spans="1:7" ht="15.75" hidden="1" customHeight="1" x14ac:dyDescent="0.25">
      <c r="A6" s="50" t="s">
        <v>8</v>
      </c>
      <c r="B6" s="100" t="s">
        <v>7</v>
      </c>
      <c r="C6" s="101"/>
      <c r="D6" s="101"/>
      <c r="E6" s="101"/>
      <c r="F6" s="101"/>
      <c r="G6" s="101"/>
    </row>
    <row r="7" spans="1:7" ht="15.75" hidden="1" customHeight="1" x14ac:dyDescent="0.25">
      <c r="A7" s="50" t="s">
        <v>10</v>
      </c>
      <c r="B7" s="100" t="s">
        <v>7</v>
      </c>
      <c r="C7" s="101"/>
      <c r="D7" s="101"/>
      <c r="E7" s="101"/>
      <c r="F7" s="101"/>
      <c r="G7" s="101"/>
    </row>
    <row r="8" spans="1:7" ht="15.75" hidden="1" customHeight="1" x14ac:dyDescent="0.25">
      <c r="A8" s="50" t="s">
        <v>12</v>
      </c>
      <c r="B8" s="100" t="s">
        <v>7</v>
      </c>
      <c r="C8" s="101"/>
      <c r="D8" s="101"/>
      <c r="E8" s="101"/>
      <c r="F8" s="101"/>
      <c r="G8" s="101"/>
    </row>
    <row r="9" spans="1:7" ht="15.75" hidden="1" customHeight="1" x14ac:dyDescent="0.25">
      <c r="A9" s="50" t="s">
        <v>228</v>
      </c>
      <c r="B9" s="100" t="s">
        <v>7</v>
      </c>
      <c r="C9" s="101"/>
      <c r="D9" s="101"/>
      <c r="E9" s="101"/>
      <c r="F9" s="101"/>
      <c r="G9" s="101"/>
    </row>
    <row r="10" spans="1:7" ht="15.75" hidden="1" customHeight="1" x14ac:dyDescent="0.25">
      <c r="A10" s="50" t="s">
        <v>229</v>
      </c>
      <c r="B10" s="100" t="s">
        <v>7</v>
      </c>
      <c r="C10" s="101"/>
      <c r="D10" s="101"/>
      <c r="E10" s="101"/>
      <c r="F10" s="101"/>
      <c r="G10" s="101"/>
    </row>
    <row r="11" spans="1:7" ht="15.75" hidden="1" customHeight="1" x14ac:dyDescent="0.25">
      <c r="A11" s="50" t="s">
        <v>230</v>
      </c>
      <c r="B11" s="100" t="s">
        <v>7</v>
      </c>
      <c r="C11" s="101"/>
      <c r="D11" s="101"/>
      <c r="E11" s="101"/>
      <c r="F11" s="101"/>
      <c r="G11" s="101"/>
    </row>
    <row r="12" spans="1:7" ht="15.75" hidden="1" customHeight="1" x14ac:dyDescent="0.25">
      <c r="A12" s="50" t="s">
        <v>231</v>
      </c>
      <c r="B12" s="100" t="s">
        <v>7</v>
      </c>
      <c r="C12" s="101"/>
      <c r="D12" s="101"/>
      <c r="E12" s="101"/>
      <c r="F12" s="101"/>
      <c r="G12" s="101"/>
    </row>
    <row r="13" spans="1:7" ht="15.75" hidden="1" customHeight="1" x14ac:dyDescent="0.25">
      <c r="A13" s="50" t="s">
        <v>232</v>
      </c>
      <c r="B13" s="100" t="s">
        <v>7</v>
      </c>
      <c r="C13" s="101"/>
      <c r="D13" s="101"/>
      <c r="E13" s="101"/>
      <c r="F13" s="101"/>
      <c r="G13" s="101"/>
    </row>
    <row r="14" spans="1:7" ht="15.75" hidden="1" customHeight="1" x14ac:dyDescent="0.25">
      <c r="A14" s="50" t="s">
        <v>233</v>
      </c>
      <c r="B14" s="100" t="s">
        <v>7</v>
      </c>
      <c r="C14" s="101"/>
      <c r="D14" s="101"/>
      <c r="E14" s="101"/>
      <c r="F14" s="101"/>
      <c r="G14" s="101"/>
    </row>
    <row r="15" spans="1:7" ht="15.75" hidden="1" customHeight="1" x14ac:dyDescent="0.25">
      <c r="A15" s="50" t="s">
        <v>20</v>
      </c>
      <c r="B15" s="100" t="s">
        <v>7</v>
      </c>
      <c r="C15" s="101"/>
      <c r="D15" s="101"/>
      <c r="E15" s="101"/>
      <c r="F15" s="101"/>
      <c r="G15" s="101"/>
    </row>
    <row r="16" spans="1:7" ht="15.75" hidden="1" customHeight="1" x14ac:dyDescent="0.25">
      <c r="A16" s="50" t="s">
        <v>234</v>
      </c>
      <c r="B16" s="100" t="s">
        <v>7</v>
      </c>
      <c r="C16" s="101"/>
      <c r="D16" s="101"/>
      <c r="E16" s="101"/>
      <c r="F16" s="101"/>
      <c r="G16" s="101"/>
    </row>
    <row r="17" spans="1:7" ht="15.75" hidden="1" customHeight="1" x14ac:dyDescent="0.25">
      <c r="A17" s="50" t="s">
        <v>235</v>
      </c>
      <c r="B17" s="100" t="s">
        <v>7</v>
      </c>
      <c r="C17" s="101"/>
      <c r="D17" s="101"/>
      <c r="E17" s="101"/>
      <c r="F17" s="101"/>
      <c r="G17" s="101"/>
    </row>
    <row r="18" spans="1:7" ht="15.75" hidden="1" customHeight="1" x14ac:dyDescent="0.25">
      <c r="A18" s="50" t="s">
        <v>236</v>
      </c>
      <c r="B18" s="100" t="s">
        <v>7</v>
      </c>
      <c r="C18" s="101"/>
      <c r="D18" s="101"/>
      <c r="E18" s="101"/>
      <c r="F18" s="101"/>
      <c r="G18" s="101"/>
    </row>
    <row r="19" spans="1:7" ht="15.75" hidden="1" customHeight="1" x14ac:dyDescent="0.25">
      <c r="A19" s="50" t="s">
        <v>237</v>
      </c>
      <c r="B19" s="100" t="s">
        <v>7</v>
      </c>
      <c r="C19" s="101"/>
      <c r="D19" s="101"/>
      <c r="E19" s="101"/>
      <c r="F19" s="101"/>
      <c r="G19" s="101"/>
    </row>
    <row r="20" spans="1:7" ht="15.75" hidden="1" customHeight="1" x14ac:dyDescent="0.25">
      <c r="A20" s="50" t="s">
        <v>238</v>
      </c>
      <c r="B20" s="100" t="s">
        <v>7</v>
      </c>
      <c r="C20" s="101"/>
      <c r="D20" s="101"/>
      <c r="E20" s="101"/>
      <c r="F20" s="101"/>
      <c r="G20" s="101"/>
    </row>
    <row r="21" spans="1:7" ht="15.75" hidden="1" customHeight="1" x14ac:dyDescent="0.25">
      <c r="A21" s="50" t="s">
        <v>239</v>
      </c>
      <c r="B21" s="100" t="s">
        <v>7</v>
      </c>
      <c r="C21" s="101"/>
      <c r="D21" s="101"/>
      <c r="E21" s="101"/>
      <c r="F21" s="101"/>
      <c r="G21" s="101"/>
    </row>
    <row r="22" spans="1:7" ht="15.75" hidden="1" customHeight="1" x14ac:dyDescent="0.25">
      <c r="A22" s="50" t="s">
        <v>22</v>
      </c>
      <c r="B22" s="100" t="s">
        <v>7</v>
      </c>
      <c r="C22" s="101"/>
      <c r="D22" s="101"/>
      <c r="E22" s="101"/>
      <c r="F22" s="101"/>
      <c r="G22" s="101"/>
    </row>
    <row r="23" spans="1:7" ht="15.75" hidden="1" customHeight="1" x14ac:dyDescent="0.25">
      <c r="A23" s="50" t="s">
        <v>240</v>
      </c>
      <c r="B23" s="100" t="s">
        <v>7</v>
      </c>
      <c r="C23" s="101"/>
      <c r="D23" s="101"/>
      <c r="E23" s="101"/>
      <c r="F23" s="101"/>
      <c r="G23" s="101"/>
    </row>
    <row r="24" spans="1:7" ht="15.75" hidden="1" customHeight="1" x14ac:dyDescent="0.25">
      <c r="A24" s="50" t="s">
        <v>241</v>
      </c>
      <c r="B24" s="100" t="s">
        <v>7</v>
      </c>
      <c r="C24" s="101"/>
      <c r="D24" s="101"/>
      <c r="E24" s="101"/>
      <c r="F24" s="101"/>
      <c r="G24" s="101"/>
    </row>
    <row r="25" spans="1:7" ht="15.75" hidden="1" customHeight="1" x14ac:dyDescent="0.25">
      <c r="A25" s="50" t="s">
        <v>242</v>
      </c>
      <c r="B25" s="100" t="s">
        <v>7</v>
      </c>
      <c r="C25" s="101"/>
      <c r="D25" s="101"/>
      <c r="E25" s="101"/>
      <c r="F25" s="101"/>
      <c r="G25" s="101"/>
    </row>
    <row r="26" spans="1:7" ht="15.75" hidden="1" customHeight="1" x14ac:dyDescent="0.25">
      <c r="A26" s="50" t="s">
        <v>243</v>
      </c>
      <c r="B26" s="100" t="s">
        <v>7</v>
      </c>
      <c r="C26" s="101"/>
      <c r="D26" s="101"/>
      <c r="E26" s="101"/>
      <c r="F26" s="101"/>
      <c r="G26" s="101"/>
    </row>
    <row r="27" spans="1:7" ht="15.75" hidden="1" customHeight="1" x14ac:dyDescent="0.25">
      <c r="A27" s="50" t="s">
        <v>244</v>
      </c>
      <c r="B27" s="100" t="s">
        <v>7</v>
      </c>
      <c r="C27" s="101"/>
      <c r="D27" s="101"/>
      <c r="E27" s="101"/>
      <c r="F27" s="101"/>
      <c r="G27" s="101"/>
    </row>
    <row r="28" spans="1:7" ht="15.75" hidden="1" customHeight="1" x14ac:dyDescent="0.25">
      <c r="A28" s="50" t="s">
        <v>245</v>
      </c>
      <c r="B28" s="100" t="s">
        <v>7</v>
      </c>
      <c r="C28" s="101"/>
      <c r="D28" s="101"/>
      <c r="E28" s="101"/>
      <c r="F28" s="101"/>
      <c r="G28" s="101"/>
    </row>
    <row r="29" spans="1:7" ht="15.75" hidden="1" customHeight="1" x14ac:dyDescent="0.25">
      <c r="A29" s="50" t="s">
        <v>24</v>
      </c>
      <c r="B29" s="100" t="s">
        <v>7</v>
      </c>
      <c r="C29" s="101"/>
      <c r="D29" s="101"/>
      <c r="E29" s="101"/>
      <c r="F29" s="101"/>
      <c r="G29" s="101"/>
    </row>
    <row r="30" spans="1:7" ht="15.75" hidden="1" customHeight="1" x14ac:dyDescent="0.25">
      <c r="A30" s="50" t="s">
        <v>246</v>
      </c>
      <c r="B30" s="100" t="s">
        <v>7</v>
      </c>
      <c r="C30" s="101"/>
      <c r="D30" s="101"/>
      <c r="E30" s="101"/>
      <c r="F30" s="101"/>
      <c r="G30" s="101"/>
    </row>
    <row r="31" spans="1:7" ht="15.75" hidden="1" customHeight="1" x14ac:dyDescent="0.25">
      <c r="A31" s="50" t="s">
        <v>247</v>
      </c>
      <c r="B31" s="100" t="s">
        <v>7</v>
      </c>
      <c r="C31" s="101"/>
      <c r="D31" s="101"/>
      <c r="E31" s="101"/>
      <c r="F31" s="101"/>
      <c r="G31" s="101"/>
    </row>
    <row r="32" spans="1:7" ht="15.75" hidden="1" customHeight="1" x14ac:dyDescent="0.25">
      <c r="A32" s="50" t="s">
        <v>248</v>
      </c>
      <c r="B32" s="100" t="s">
        <v>7</v>
      </c>
      <c r="C32" s="101"/>
      <c r="D32" s="101"/>
      <c r="E32" s="101"/>
      <c r="F32" s="101"/>
      <c r="G32" s="101"/>
    </row>
    <row r="33" spans="1:7" ht="15.75" hidden="1" customHeight="1" x14ac:dyDescent="0.25">
      <c r="A33" s="50" t="s">
        <v>249</v>
      </c>
      <c r="B33" s="100" t="s">
        <v>7</v>
      </c>
      <c r="C33" s="101"/>
      <c r="D33" s="101"/>
      <c r="E33" s="101"/>
      <c r="F33" s="101"/>
      <c r="G33" s="101"/>
    </row>
    <row r="34" spans="1:7" ht="15.75" hidden="1" customHeight="1" x14ac:dyDescent="0.25">
      <c r="A34" s="50" t="s">
        <v>250</v>
      </c>
      <c r="B34" s="100" t="s">
        <v>7</v>
      </c>
      <c r="C34" s="101"/>
      <c r="D34" s="101"/>
      <c r="E34" s="101"/>
      <c r="F34" s="101"/>
      <c r="G34" s="101"/>
    </row>
    <row r="35" spans="1:7" ht="15.75" hidden="1" customHeight="1" x14ac:dyDescent="0.25">
      <c r="A35" s="50" t="s">
        <v>251</v>
      </c>
      <c r="B35" s="100" t="s">
        <v>7</v>
      </c>
      <c r="C35" s="101"/>
      <c r="D35" s="101"/>
      <c r="E35" s="101"/>
      <c r="F35" s="101"/>
      <c r="G35" s="101"/>
    </row>
    <row r="36" spans="1:7" ht="15.75" hidden="1" customHeight="1" x14ac:dyDescent="0.25">
      <c r="A36" s="50" t="s">
        <v>26</v>
      </c>
      <c r="B36" s="100" t="s">
        <v>7</v>
      </c>
      <c r="C36" s="101"/>
      <c r="D36" s="101"/>
      <c r="E36" s="101"/>
      <c r="F36" s="101"/>
      <c r="G36" s="101"/>
    </row>
    <row r="37" spans="1:7" ht="15.75" hidden="1" customHeight="1" x14ac:dyDescent="0.25">
      <c r="A37" s="50" t="s">
        <v>28</v>
      </c>
      <c r="B37" s="100" t="s">
        <v>7</v>
      </c>
      <c r="C37" s="101"/>
      <c r="D37" s="101"/>
      <c r="E37" s="101"/>
      <c r="F37" s="101"/>
      <c r="G37" s="101"/>
    </row>
    <row r="38" spans="1:7" ht="15.75" hidden="1" customHeight="1" x14ac:dyDescent="0.25">
      <c r="A38" s="50" t="s">
        <v>252</v>
      </c>
      <c r="B38" s="100" t="s">
        <v>7</v>
      </c>
      <c r="C38" s="101"/>
      <c r="D38" s="101"/>
      <c r="E38" s="101"/>
      <c r="F38" s="101"/>
      <c r="G38" s="101"/>
    </row>
    <row r="39" spans="1:7" ht="15.75" hidden="1" customHeight="1" x14ac:dyDescent="0.25">
      <c r="A39" s="50" t="s">
        <v>253</v>
      </c>
      <c r="B39" s="100" t="s">
        <v>7</v>
      </c>
      <c r="C39" s="101"/>
      <c r="D39" s="101"/>
      <c r="E39" s="101"/>
      <c r="F39" s="101"/>
      <c r="G39" s="101"/>
    </row>
    <row r="40" spans="1:7" ht="15.75" hidden="1" customHeight="1" x14ac:dyDescent="0.25">
      <c r="A40" s="50" t="s">
        <v>254</v>
      </c>
      <c r="B40" s="100" t="s">
        <v>7</v>
      </c>
      <c r="C40" s="101"/>
      <c r="D40" s="101"/>
      <c r="E40" s="101"/>
      <c r="F40" s="101"/>
      <c r="G40" s="101"/>
    </row>
    <row r="41" spans="1:7" ht="15.75" hidden="1" customHeight="1" x14ac:dyDescent="0.25">
      <c r="A41" s="50" t="s">
        <v>255</v>
      </c>
      <c r="B41" s="100" t="s">
        <v>7</v>
      </c>
      <c r="C41" s="101"/>
      <c r="D41" s="101"/>
      <c r="E41" s="101"/>
      <c r="F41" s="101"/>
      <c r="G41" s="101"/>
    </row>
    <row r="42" spans="1:7" ht="15.75" hidden="1" customHeight="1" x14ac:dyDescent="0.25">
      <c r="A42" s="50" t="s">
        <v>256</v>
      </c>
      <c r="B42" s="100" t="s">
        <v>7</v>
      </c>
      <c r="C42" s="101"/>
      <c r="D42" s="101"/>
      <c r="E42" s="101"/>
      <c r="F42" s="101"/>
      <c r="G42" s="101"/>
    </row>
    <row r="43" spans="1:7" ht="15.75" hidden="1" customHeight="1" x14ac:dyDescent="0.25">
      <c r="A43" s="50" t="s">
        <v>257</v>
      </c>
      <c r="B43" s="100" t="s">
        <v>7</v>
      </c>
      <c r="C43" s="101"/>
      <c r="D43" s="101"/>
      <c r="E43" s="101"/>
      <c r="F43" s="101"/>
      <c r="G43" s="101"/>
    </row>
    <row r="44" spans="1:7" ht="15.75" hidden="1" customHeight="1" x14ac:dyDescent="0.25">
      <c r="A44" s="50" t="s">
        <v>29</v>
      </c>
      <c r="B44" s="100" t="s">
        <v>7</v>
      </c>
      <c r="C44" s="101"/>
      <c r="D44" s="101"/>
      <c r="E44" s="101"/>
      <c r="F44" s="101"/>
      <c r="G44" s="101"/>
    </row>
    <row r="45" spans="1:7" ht="15.75" hidden="1" customHeight="1" x14ac:dyDescent="0.25">
      <c r="A45" s="50" t="s">
        <v>258</v>
      </c>
      <c r="B45" s="100" t="s">
        <v>7</v>
      </c>
      <c r="C45" s="101"/>
      <c r="D45" s="101"/>
      <c r="E45" s="101"/>
      <c r="F45" s="101"/>
      <c r="G45" s="101"/>
    </row>
    <row r="46" spans="1:7" ht="15.75" hidden="1" customHeight="1" x14ac:dyDescent="0.25">
      <c r="A46" s="50" t="s">
        <v>259</v>
      </c>
      <c r="B46" s="100" t="s">
        <v>7</v>
      </c>
      <c r="C46" s="101"/>
      <c r="D46" s="101"/>
      <c r="E46" s="101"/>
      <c r="F46" s="101"/>
      <c r="G46" s="101"/>
    </row>
    <row r="47" spans="1:7" ht="15.75" hidden="1" customHeight="1" x14ac:dyDescent="0.25">
      <c r="A47" s="50" t="s">
        <v>260</v>
      </c>
      <c r="B47" s="100" t="s">
        <v>7</v>
      </c>
      <c r="C47" s="101"/>
      <c r="D47" s="101"/>
      <c r="E47" s="101"/>
      <c r="F47" s="101"/>
      <c r="G47" s="101"/>
    </row>
    <row r="48" spans="1:7" ht="15.75" hidden="1" customHeight="1" x14ac:dyDescent="0.25">
      <c r="A48" s="50" t="s">
        <v>261</v>
      </c>
      <c r="B48" s="100" t="s">
        <v>7</v>
      </c>
      <c r="C48" s="101"/>
      <c r="D48" s="101"/>
      <c r="E48" s="101"/>
      <c r="F48" s="101"/>
      <c r="G48" s="101"/>
    </row>
    <row r="49" spans="1:7" ht="15.75" hidden="1" customHeight="1" x14ac:dyDescent="0.25">
      <c r="A49" s="50" t="s">
        <v>262</v>
      </c>
      <c r="B49" s="100" t="s">
        <v>7</v>
      </c>
      <c r="C49" s="101"/>
      <c r="D49" s="101"/>
      <c r="E49" s="101"/>
      <c r="F49" s="101"/>
      <c r="G49" s="101"/>
    </row>
    <row r="50" spans="1:7" ht="15.75" hidden="1" customHeight="1" x14ac:dyDescent="0.25">
      <c r="A50" s="50" t="s">
        <v>263</v>
      </c>
      <c r="B50" s="100" t="s">
        <v>7</v>
      </c>
      <c r="C50" s="101"/>
      <c r="D50" s="101"/>
      <c r="E50" s="101"/>
      <c r="F50" s="101"/>
      <c r="G50" s="101"/>
    </row>
    <row r="51" spans="1:7" ht="15.75" hidden="1" customHeight="1" x14ac:dyDescent="0.25">
      <c r="A51" s="50" t="s">
        <v>30</v>
      </c>
      <c r="B51" s="100" t="s">
        <v>7</v>
      </c>
      <c r="C51" s="101"/>
      <c r="D51" s="101"/>
      <c r="E51" s="101"/>
      <c r="F51" s="101"/>
      <c r="G51" s="101"/>
    </row>
    <row r="52" spans="1:7" ht="15.75" hidden="1" customHeight="1" x14ac:dyDescent="0.25">
      <c r="A52" s="50" t="s">
        <v>264</v>
      </c>
      <c r="B52" s="100" t="s">
        <v>7</v>
      </c>
      <c r="C52" s="101"/>
      <c r="D52" s="101"/>
      <c r="E52" s="101"/>
      <c r="F52" s="101"/>
      <c r="G52" s="101"/>
    </row>
    <row r="53" spans="1:7" ht="15.75" hidden="1" customHeight="1" x14ac:dyDescent="0.25">
      <c r="A53" s="50" t="s">
        <v>265</v>
      </c>
      <c r="B53" s="100" t="s">
        <v>7</v>
      </c>
      <c r="C53" s="101"/>
      <c r="D53" s="101"/>
      <c r="E53" s="101"/>
      <c r="F53" s="101"/>
      <c r="G53" s="101"/>
    </row>
    <row r="54" spans="1:7" ht="15.75" hidden="1" customHeight="1" x14ac:dyDescent="0.25">
      <c r="A54" s="50" t="s">
        <v>266</v>
      </c>
      <c r="B54" s="100" t="s">
        <v>7</v>
      </c>
      <c r="C54" s="101"/>
      <c r="D54" s="101"/>
      <c r="E54" s="101"/>
      <c r="F54" s="101"/>
      <c r="G54" s="101"/>
    </row>
    <row r="55" spans="1:7" ht="15.75" hidden="1" customHeight="1" x14ac:dyDescent="0.25">
      <c r="A55" s="50" t="s">
        <v>267</v>
      </c>
      <c r="B55" s="100" t="s">
        <v>7</v>
      </c>
      <c r="C55" s="101"/>
      <c r="D55" s="101"/>
      <c r="E55" s="101"/>
      <c r="F55" s="101"/>
      <c r="G55" s="101"/>
    </row>
    <row r="56" spans="1:7" ht="15.75" hidden="1" customHeight="1" x14ac:dyDescent="0.25">
      <c r="A56" s="50" t="s">
        <v>268</v>
      </c>
      <c r="B56" s="100" t="s">
        <v>7</v>
      </c>
      <c r="C56" s="101"/>
      <c r="D56" s="101"/>
      <c r="E56" s="101"/>
      <c r="F56" s="101"/>
      <c r="G56" s="101"/>
    </row>
    <row r="57" spans="1:7" ht="15.75" hidden="1" customHeight="1" x14ac:dyDescent="0.25">
      <c r="A57" s="50" t="s">
        <v>269</v>
      </c>
      <c r="B57" s="100" t="s">
        <v>7</v>
      </c>
      <c r="C57" s="101"/>
      <c r="D57" s="101"/>
      <c r="E57" s="101"/>
      <c r="F57" s="101"/>
      <c r="G57" s="101"/>
    </row>
    <row r="58" spans="1:7" ht="15.75" hidden="1" customHeight="1" x14ac:dyDescent="0.25">
      <c r="A58" s="50" t="s">
        <v>31</v>
      </c>
      <c r="B58" s="100" t="s">
        <v>7</v>
      </c>
      <c r="C58" s="101"/>
      <c r="D58" s="101"/>
      <c r="E58" s="101"/>
      <c r="F58" s="101"/>
      <c r="G58" s="101"/>
    </row>
    <row r="59" spans="1:7" ht="15.75" hidden="1" customHeight="1" x14ac:dyDescent="0.25">
      <c r="A59" s="50" t="s">
        <v>270</v>
      </c>
      <c r="B59" s="100" t="s">
        <v>7</v>
      </c>
      <c r="C59" s="101"/>
      <c r="D59" s="101"/>
      <c r="E59" s="101"/>
      <c r="F59" s="101"/>
      <c r="G59" s="101"/>
    </row>
    <row r="60" spans="1:7" ht="15.75" hidden="1" customHeight="1" x14ac:dyDescent="0.25">
      <c r="A60" s="50" t="s">
        <v>271</v>
      </c>
      <c r="B60" s="100" t="s">
        <v>7</v>
      </c>
      <c r="C60" s="101"/>
      <c r="D60" s="101"/>
      <c r="E60" s="101"/>
      <c r="F60" s="101"/>
      <c r="G60" s="101"/>
    </row>
    <row r="61" spans="1:7" ht="15.75" hidden="1" customHeight="1" x14ac:dyDescent="0.25">
      <c r="A61" s="50" t="s">
        <v>272</v>
      </c>
      <c r="B61" s="100" t="s">
        <v>7</v>
      </c>
      <c r="C61" s="101"/>
      <c r="D61" s="101"/>
      <c r="E61" s="101"/>
      <c r="F61" s="101"/>
      <c r="G61" s="101"/>
    </row>
    <row r="62" spans="1:7" ht="15.75" hidden="1" customHeight="1" x14ac:dyDescent="0.25">
      <c r="A62" s="50" t="s">
        <v>273</v>
      </c>
      <c r="B62" s="100" t="s">
        <v>7</v>
      </c>
      <c r="C62" s="101"/>
      <c r="D62" s="101"/>
      <c r="E62" s="101"/>
      <c r="F62" s="101"/>
      <c r="G62" s="101"/>
    </row>
    <row r="63" spans="1:7" ht="15.75" hidden="1" customHeight="1" x14ac:dyDescent="0.25">
      <c r="A63" s="50" t="s">
        <v>274</v>
      </c>
      <c r="B63" s="100" t="s">
        <v>7</v>
      </c>
      <c r="C63" s="101"/>
      <c r="D63" s="101"/>
      <c r="E63" s="101"/>
      <c r="F63" s="101"/>
      <c r="G63" s="101"/>
    </row>
    <row r="64" spans="1:7" ht="15.75" hidden="1" customHeight="1" x14ac:dyDescent="0.25">
      <c r="A64" s="50" t="s">
        <v>275</v>
      </c>
      <c r="B64" s="100" t="s">
        <v>7</v>
      </c>
      <c r="C64" s="101"/>
      <c r="D64" s="101"/>
      <c r="E64" s="101"/>
      <c r="F64" s="101"/>
      <c r="G64" s="101"/>
    </row>
    <row r="65" spans="1:7" ht="15.75" hidden="1" customHeight="1" x14ac:dyDescent="0.25">
      <c r="A65" s="50" t="s">
        <v>32</v>
      </c>
      <c r="B65" s="100" t="s">
        <v>7</v>
      </c>
      <c r="C65" s="101"/>
      <c r="D65" s="101"/>
      <c r="E65" s="101"/>
      <c r="F65" s="101"/>
      <c r="G65" s="101"/>
    </row>
    <row r="66" spans="1:7" ht="15.75" hidden="1" customHeight="1" x14ac:dyDescent="0.25">
      <c r="A66" s="50" t="s">
        <v>34</v>
      </c>
      <c r="B66" s="100" t="s">
        <v>7</v>
      </c>
      <c r="C66" s="101"/>
      <c r="D66" s="101"/>
      <c r="E66" s="101"/>
      <c r="F66" s="101"/>
      <c r="G66" s="101"/>
    </row>
    <row r="67" spans="1:7" ht="15.75" hidden="1" customHeight="1" x14ac:dyDescent="0.25">
      <c r="A67" s="50" t="s">
        <v>35</v>
      </c>
      <c r="B67" s="100" t="s">
        <v>7</v>
      </c>
      <c r="C67" s="101"/>
      <c r="D67" s="101"/>
      <c r="E67" s="101"/>
      <c r="F67" s="101"/>
      <c r="G67" s="101"/>
    </row>
    <row r="68" spans="1:7" ht="15.75" hidden="1" customHeight="1" x14ac:dyDescent="0.25">
      <c r="A68" s="50" t="s">
        <v>276</v>
      </c>
      <c r="B68" s="100" t="s">
        <v>7</v>
      </c>
      <c r="C68" s="101"/>
      <c r="D68" s="101"/>
      <c r="E68" s="101"/>
      <c r="F68" s="101"/>
      <c r="G68" s="101"/>
    </row>
    <row r="69" spans="1:7" ht="15.75" hidden="1" customHeight="1" x14ac:dyDescent="0.25">
      <c r="A69" s="50" t="s">
        <v>277</v>
      </c>
      <c r="B69" s="100" t="s">
        <v>7</v>
      </c>
      <c r="C69" s="101"/>
      <c r="D69" s="101"/>
      <c r="E69" s="101"/>
      <c r="F69" s="101"/>
      <c r="G69" s="101"/>
    </row>
    <row r="70" spans="1:7" ht="15.75" hidden="1" customHeight="1" x14ac:dyDescent="0.25">
      <c r="A70" s="50" t="s">
        <v>278</v>
      </c>
      <c r="B70" s="100" t="s">
        <v>7</v>
      </c>
      <c r="C70" s="101"/>
      <c r="D70" s="101"/>
      <c r="E70" s="101"/>
      <c r="F70" s="101"/>
      <c r="G70" s="101"/>
    </row>
    <row r="71" spans="1:7" ht="15.75" hidden="1" customHeight="1" x14ac:dyDescent="0.25">
      <c r="A71" s="50" t="s">
        <v>279</v>
      </c>
      <c r="B71" s="100" t="s">
        <v>7</v>
      </c>
      <c r="C71" s="101"/>
      <c r="D71" s="101"/>
      <c r="E71" s="101"/>
      <c r="F71" s="101"/>
      <c r="G71" s="101"/>
    </row>
    <row r="72" spans="1:7" ht="15.75" hidden="1" customHeight="1" x14ac:dyDescent="0.25">
      <c r="A72" s="50" t="s">
        <v>280</v>
      </c>
      <c r="B72" s="100" t="s">
        <v>7</v>
      </c>
      <c r="C72" s="101"/>
      <c r="D72" s="101"/>
      <c r="E72" s="101"/>
      <c r="F72" s="101"/>
      <c r="G72" s="101"/>
    </row>
    <row r="73" spans="1:7" ht="15.75" hidden="1" customHeight="1" x14ac:dyDescent="0.25">
      <c r="A73" s="50" t="s">
        <v>281</v>
      </c>
      <c r="B73" s="100" t="s">
        <v>7</v>
      </c>
      <c r="C73" s="101"/>
      <c r="D73" s="101"/>
      <c r="E73" s="101"/>
      <c r="F73" s="101"/>
      <c r="G73" s="101"/>
    </row>
    <row r="74" spans="1:7" ht="15.75" hidden="1" customHeight="1" x14ac:dyDescent="0.25">
      <c r="A74" s="50" t="s">
        <v>36</v>
      </c>
      <c r="B74" s="100" t="s">
        <v>7</v>
      </c>
      <c r="C74" s="101"/>
      <c r="D74" s="101"/>
      <c r="E74" s="101"/>
      <c r="F74" s="101"/>
      <c r="G74" s="101"/>
    </row>
    <row r="75" spans="1:7" ht="15.75" hidden="1" customHeight="1" x14ac:dyDescent="0.25">
      <c r="A75" s="50" t="s">
        <v>282</v>
      </c>
      <c r="B75" s="100" t="s">
        <v>7</v>
      </c>
      <c r="C75" s="101"/>
      <c r="D75" s="101"/>
      <c r="E75" s="101"/>
      <c r="F75" s="101"/>
      <c r="G75" s="101"/>
    </row>
    <row r="76" spans="1:7" ht="15.75" hidden="1" customHeight="1" x14ac:dyDescent="0.25">
      <c r="A76" s="50" t="s">
        <v>283</v>
      </c>
      <c r="B76" s="100" t="s">
        <v>7</v>
      </c>
      <c r="C76" s="101"/>
      <c r="D76" s="101"/>
      <c r="E76" s="101"/>
      <c r="F76" s="101"/>
      <c r="G76" s="101"/>
    </row>
    <row r="77" spans="1:7" ht="15.75" hidden="1" customHeight="1" x14ac:dyDescent="0.25">
      <c r="A77" s="50" t="s">
        <v>284</v>
      </c>
      <c r="B77" s="100" t="s">
        <v>7</v>
      </c>
      <c r="C77" s="101"/>
      <c r="D77" s="101"/>
      <c r="E77" s="101"/>
      <c r="F77" s="101"/>
      <c r="G77" s="101"/>
    </row>
    <row r="78" spans="1:7" ht="15.75" hidden="1" customHeight="1" x14ac:dyDescent="0.25">
      <c r="A78" s="50" t="s">
        <v>285</v>
      </c>
      <c r="B78" s="100" t="s">
        <v>7</v>
      </c>
      <c r="C78" s="101"/>
      <c r="D78" s="101"/>
      <c r="E78" s="101"/>
      <c r="F78" s="101"/>
      <c r="G78" s="101"/>
    </row>
    <row r="79" spans="1:7" ht="15.75" hidden="1" customHeight="1" x14ac:dyDescent="0.25">
      <c r="A79" s="50" t="s">
        <v>286</v>
      </c>
      <c r="B79" s="100" t="s">
        <v>7</v>
      </c>
      <c r="C79" s="101"/>
      <c r="D79" s="101"/>
      <c r="E79" s="101"/>
      <c r="F79" s="101"/>
      <c r="G79" s="101"/>
    </row>
    <row r="80" spans="1:7" ht="15.75" hidden="1" customHeight="1" x14ac:dyDescent="0.25">
      <c r="A80" s="50" t="s">
        <v>287</v>
      </c>
      <c r="B80" s="100" t="s">
        <v>7</v>
      </c>
      <c r="C80" s="101"/>
      <c r="D80" s="101"/>
      <c r="E80" s="101"/>
      <c r="F80" s="101"/>
      <c r="G80" s="101"/>
    </row>
    <row r="81" spans="1:7" ht="15.75" hidden="1" customHeight="1" x14ac:dyDescent="0.25">
      <c r="A81" s="50" t="s">
        <v>37</v>
      </c>
      <c r="B81" s="100" t="s">
        <v>7</v>
      </c>
      <c r="C81" s="101"/>
      <c r="D81" s="101"/>
      <c r="E81" s="101"/>
      <c r="F81" s="101"/>
      <c r="G81" s="101"/>
    </row>
    <row r="82" spans="1:7" ht="15.75" hidden="1" customHeight="1" x14ac:dyDescent="0.25">
      <c r="A82" s="50" t="s">
        <v>288</v>
      </c>
      <c r="B82" s="100" t="s">
        <v>7</v>
      </c>
      <c r="C82" s="101"/>
      <c r="D82" s="101"/>
      <c r="E82" s="101"/>
      <c r="F82" s="101"/>
      <c r="G82" s="101"/>
    </row>
    <row r="83" spans="1:7" ht="15.75" hidden="1" customHeight="1" x14ac:dyDescent="0.25">
      <c r="A83" s="50" t="s">
        <v>289</v>
      </c>
      <c r="B83" s="100" t="s">
        <v>7</v>
      </c>
      <c r="C83" s="101"/>
      <c r="D83" s="101"/>
      <c r="E83" s="101"/>
      <c r="F83" s="101"/>
      <c r="G83" s="101"/>
    </row>
    <row r="84" spans="1:7" ht="15.75" hidden="1" customHeight="1" x14ac:dyDescent="0.25">
      <c r="A84" s="50" t="s">
        <v>290</v>
      </c>
      <c r="B84" s="100" t="s">
        <v>7</v>
      </c>
      <c r="C84" s="101"/>
      <c r="D84" s="101"/>
      <c r="E84" s="101"/>
      <c r="F84" s="101"/>
      <c r="G84" s="101"/>
    </row>
    <row r="85" spans="1:7" ht="15.75" hidden="1" customHeight="1" x14ac:dyDescent="0.25">
      <c r="A85" s="50" t="s">
        <v>291</v>
      </c>
      <c r="B85" s="100" t="s">
        <v>7</v>
      </c>
      <c r="C85" s="101"/>
      <c r="D85" s="101"/>
      <c r="E85" s="101"/>
      <c r="F85" s="101"/>
      <c r="G85" s="101"/>
    </row>
    <row r="86" spans="1:7" ht="15.75" hidden="1" customHeight="1" x14ac:dyDescent="0.25">
      <c r="A86" s="50" t="s">
        <v>292</v>
      </c>
      <c r="B86" s="100" t="s">
        <v>7</v>
      </c>
      <c r="C86" s="101"/>
      <c r="D86" s="101"/>
      <c r="E86" s="101"/>
      <c r="F86" s="101"/>
      <c r="G86" s="101"/>
    </row>
    <row r="87" spans="1:7" ht="15.75" hidden="1" customHeight="1" x14ac:dyDescent="0.25">
      <c r="A87" s="50" t="s">
        <v>293</v>
      </c>
      <c r="B87" s="100" t="s">
        <v>7</v>
      </c>
      <c r="C87" s="101"/>
      <c r="D87" s="101"/>
      <c r="E87" s="101"/>
      <c r="F87" s="101"/>
      <c r="G87" s="101"/>
    </row>
    <row r="88" spans="1:7" ht="15.75" hidden="1" customHeight="1" x14ac:dyDescent="0.25">
      <c r="A88" s="50" t="s">
        <v>38</v>
      </c>
      <c r="B88" s="100" t="s">
        <v>7</v>
      </c>
      <c r="C88" s="101"/>
      <c r="D88" s="101"/>
      <c r="E88" s="101"/>
      <c r="F88" s="101"/>
      <c r="G88" s="101"/>
    </row>
    <row r="89" spans="1:7" ht="15.75" hidden="1" customHeight="1" x14ac:dyDescent="0.25">
      <c r="A89" s="50" t="s">
        <v>294</v>
      </c>
      <c r="B89" s="100" t="s">
        <v>7</v>
      </c>
      <c r="C89" s="101"/>
      <c r="D89" s="101"/>
      <c r="E89" s="101"/>
      <c r="F89" s="101"/>
      <c r="G89" s="101"/>
    </row>
    <row r="90" spans="1:7" ht="15.75" hidden="1" customHeight="1" x14ac:dyDescent="0.25">
      <c r="A90" s="50" t="s">
        <v>295</v>
      </c>
      <c r="B90" s="100" t="s">
        <v>7</v>
      </c>
      <c r="C90" s="101"/>
      <c r="D90" s="101"/>
      <c r="E90" s="101"/>
      <c r="F90" s="101"/>
      <c r="G90" s="101"/>
    </row>
    <row r="91" spans="1:7" ht="15.75" hidden="1" customHeight="1" x14ac:dyDescent="0.25">
      <c r="A91" s="50" t="s">
        <v>296</v>
      </c>
      <c r="B91" s="100" t="s">
        <v>7</v>
      </c>
      <c r="C91" s="101"/>
      <c r="D91" s="101"/>
      <c r="E91" s="101"/>
      <c r="F91" s="101"/>
      <c r="G91" s="101"/>
    </row>
    <row r="92" spans="1:7" ht="15.75" hidden="1" customHeight="1" x14ac:dyDescent="0.25">
      <c r="A92" s="50" t="s">
        <v>297</v>
      </c>
      <c r="B92" s="100" t="s">
        <v>7</v>
      </c>
      <c r="C92" s="101"/>
      <c r="D92" s="101"/>
      <c r="E92" s="101"/>
      <c r="F92" s="101"/>
      <c r="G92" s="101"/>
    </row>
    <row r="93" spans="1:7" ht="15.75" hidden="1" customHeight="1" x14ac:dyDescent="0.25">
      <c r="A93" s="50" t="s">
        <v>298</v>
      </c>
      <c r="B93" s="100" t="s">
        <v>7</v>
      </c>
      <c r="C93" s="101"/>
      <c r="D93" s="101"/>
      <c r="E93" s="101"/>
      <c r="F93" s="101"/>
      <c r="G93" s="101"/>
    </row>
    <row r="94" spans="1:7" ht="15.75" hidden="1" customHeight="1" x14ac:dyDescent="0.25">
      <c r="A94" s="50" t="s">
        <v>299</v>
      </c>
      <c r="B94" s="100" t="s">
        <v>7</v>
      </c>
      <c r="C94" s="101"/>
      <c r="D94" s="101"/>
      <c r="E94" s="101"/>
      <c r="F94" s="101"/>
      <c r="G94" s="101"/>
    </row>
    <row r="95" spans="1:7" ht="15.75" hidden="1" customHeight="1" x14ac:dyDescent="0.25">
      <c r="A95" s="50" t="s">
        <v>39</v>
      </c>
      <c r="B95" s="100" t="s">
        <v>7</v>
      </c>
      <c r="C95" s="101"/>
      <c r="D95" s="101"/>
      <c r="E95" s="101"/>
      <c r="F95" s="101"/>
      <c r="G95" s="101"/>
    </row>
    <row r="96" spans="1:7" ht="15.75" hidden="1" customHeight="1" x14ac:dyDescent="0.25">
      <c r="A96" s="50" t="s">
        <v>40</v>
      </c>
      <c r="B96" s="100" t="s">
        <v>7</v>
      </c>
      <c r="C96" s="101"/>
      <c r="D96" s="101"/>
      <c r="E96" s="101"/>
      <c r="F96" s="101"/>
      <c r="G96" s="101"/>
    </row>
    <row r="97" spans="1:7" ht="15.75" hidden="1" customHeight="1" x14ac:dyDescent="0.25">
      <c r="A97" s="50" t="s">
        <v>300</v>
      </c>
      <c r="B97" s="100" t="s">
        <v>7</v>
      </c>
      <c r="C97" s="101"/>
      <c r="D97" s="101"/>
      <c r="E97" s="101"/>
      <c r="F97" s="101"/>
      <c r="G97" s="101"/>
    </row>
    <row r="98" spans="1:7" ht="15.75" hidden="1" customHeight="1" x14ac:dyDescent="0.25">
      <c r="A98" s="50" t="s">
        <v>301</v>
      </c>
      <c r="B98" s="100" t="s">
        <v>7</v>
      </c>
      <c r="C98" s="101"/>
      <c r="D98" s="101"/>
      <c r="E98" s="101"/>
      <c r="F98" s="101"/>
      <c r="G98" s="101"/>
    </row>
    <row r="99" spans="1:7" ht="15.75" hidden="1" customHeight="1" x14ac:dyDescent="0.25">
      <c r="A99" s="50" t="s">
        <v>302</v>
      </c>
      <c r="B99" s="100" t="s">
        <v>7</v>
      </c>
      <c r="C99" s="101"/>
      <c r="D99" s="101"/>
      <c r="E99" s="101"/>
      <c r="F99" s="101"/>
      <c r="G99" s="101"/>
    </row>
    <row r="100" spans="1:7" ht="15.75" hidden="1" customHeight="1" x14ac:dyDescent="0.25">
      <c r="A100" s="50" t="s">
        <v>303</v>
      </c>
      <c r="B100" s="100" t="s">
        <v>7</v>
      </c>
      <c r="C100" s="101"/>
      <c r="D100" s="101"/>
      <c r="E100" s="101"/>
      <c r="F100" s="101"/>
      <c r="G100" s="101"/>
    </row>
    <row r="101" spans="1:7" ht="15.75" hidden="1" customHeight="1" x14ac:dyDescent="0.25">
      <c r="A101" s="50" t="s">
        <v>304</v>
      </c>
      <c r="B101" s="100" t="s">
        <v>7</v>
      </c>
      <c r="C101" s="101"/>
      <c r="D101" s="101"/>
      <c r="E101" s="101"/>
      <c r="F101" s="101"/>
      <c r="G101" s="101"/>
    </row>
    <row r="102" spans="1:7" ht="15.75" hidden="1" customHeight="1" x14ac:dyDescent="0.25">
      <c r="A102" s="50" t="s">
        <v>305</v>
      </c>
      <c r="B102" s="100" t="s">
        <v>7</v>
      </c>
      <c r="C102" s="101"/>
      <c r="D102" s="101"/>
      <c r="E102" s="101"/>
      <c r="F102" s="101"/>
      <c r="G102" s="101"/>
    </row>
    <row r="103" spans="1:7" ht="15.75" hidden="1" customHeight="1" x14ac:dyDescent="0.25">
      <c r="A103" s="50" t="s">
        <v>41</v>
      </c>
      <c r="B103" s="100" t="s">
        <v>7</v>
      </c>
      <c r="C103" s="101"/>
      <c r="D103" s="101"/>
      <c r="E103" s="101"/>
      <c r="F103" s="101"/>
      <c r="G103" s="101"/>
    </row>
    <row r="104" spans="1:7" ht="15.75" hidden="1" customHeight="1" x14ac:dyDescent="0.25">
      <c r="A104" s="50" t="s">
        <v>306</v>
      </c>
      <c r="B104" s="100" t="s">
        <v>7</v>
      </c>
      <c r="C104" s="101"/>
      <c r="D104" s="101"/>
      <c r="E104" s="101"/>
      <c r="F104" s="101"/>
      <c r="G104" s="101"/>
    </row>
    <row r="105" spans="1:7" ht="15.75" hidden="1" customHeight="1" x14ac:dyDescent="0.25">
      <c r="A105" s="50" t="s">
        <v>307</v>
      </c>
      <c r="B105" s="100" t="s">
        <v>7</v>
      </c>
      <c r="C105" s="101"/>
      <c r="D105" s="101"/>
      <c r="E105" s="101"/>
      <c r="F105" s="101"/>
      <c r="G105" s="101"/>
    </row>
    <row r="106" spans="1:7" ht="15.75" hidden="1" customHeight="1" x14ac:dyDescent="0.25">
      <c r="A106" s="50" t="s">
        <v>308</v>
      </c>
      <c r="B106" s="100" t="s">
        <v>7</v>
      </c>
      <c r="C106" s="101"/>
      <c r="D106" s="101"/>
      <c r="E106" s="101"/>
      <c r="F106" s="101"/>
      <c r="G106" s="101"/>
    </row>
    <row r="107" spans="1:7" ht="15.75" hidden="1" customHeight="1" x14ac:dyDescent="0.25">
      <c r="A107" s="50" t="s">
        <v>309</v>
      </c>
      <c r="B107" s="100" t="s">
        <v>7</v>
      </c>
      <c r="C107" s="101"/>
      <c r="D107" s="101"/>
      <c r="E107" s="101"/>
      <c r="F107" s="101"/>
      <c r="G107" s="101"/>
    </row>
    <row r="108" spans="1:7" ht="15.75" hidden="1" customHeight="1" x14ac:dyDescent="0.25">
      <c r="A108" s="50" t="s">
        <v>310</v>
      </c>
      <c r="B108" s="100" t="s">
        <v>7</v>
      </c>
      <c r="C108" s="101"/>
      <c r="D108" s="101"/>
      <c r="E108" s="101"/>
      <c r="F108" s="101"/>
      <c r="G108" s="101"/>
    </row>
    <row r="109" spans="1:7" ht="15.75" hidden="1" customHeight="1" x14ac:dyDescent="0.25">
      <c r="A109" s="50" t="s">
        <v>311</v>
      </c>
      <c r="B109" s="100" t="s">
        <v>7</v>
      </c>
      <c r="C109" s="101"/>
      <c r="D109" s="101"/>
      <c r="E109" s="101"/>
      <c r="F109" s="101"/>
      <c r="G109" s="101"/>
    </row>
    <row r="110" spans="1:7" ht="15.75" hidden="1" customHeight="1" x14ac:dyDescent="0.25">
      <c r="A110" s="50" t="s">
        <v>42</v>
      </c>
      <c r="B110" s="100" t="s">
        <v>7</v>
      </c>
      <c r="C110" s="101"/>
      <c r="D110" s="101"/>
      <c r="E110" s="101"/>
      <c r="F110" s="101"/>
      <c r="G110" s="101"/>
    </row>
    <row r="111" spans="1:7" ht="15.75" hidden="1" customHeight="1" x14ac:dyDescent="0.25">
      <c r="A111" s="50" t="s">
        <v>312</v>
      </c>
      <c r="B111" s="100" t="s">
        <v>7</v>
      </c>
      <c r="C111" s="101"/>
      <c r="D111" s="101"/>
      <c r="E111" s="101"/>
      <c r="F111" s="101"/>
      <c r="G111" s="101"/>
    </row>
    <row r="112" spans="1:7" ht="15.75" hidden="1" customHeight="1" x14ac:dyDescent="0.25">
      <c r="A112" s="50" t="s">
        <v>313</v>
      </c>
      <c r="B112" s="100" t="s">
        <v>7</v>
      </c>
      <c r="C112" s="101"/>
      <c r="D112" s="101"/>
      <c r="E112" s="101"/>
      <c r="F112" s="101"/>
      <c r="G112" s="101"/>
    </row>
    <row r="113" spans="1:7" ht="15.75" hidden="1" customHeight="1" x14ac:dyDescent="0.25">
      <c r="A113" s="50" t="s">
        <v>314</v>
      </c>
      <c r="B113" s="100" t="s">
        <v>7</v>
      </c>
      <c r="C113" s="101"/>
      <c r="D113" s="101"/>
      <c r="E113" s="101"/>
      <c r="F113" s="101"/>
      <c r="G113" s="101"/>
    </row>
    <row r="114" spans="1:7" ht="15.75" hidden="1" customHeight="1" x14ac:dyDescent="0.25">
      <c r="A114" s="50" t="s">
        <v>315</v>
      </c>
      <c r="B114" s="100" t="s">
        <v>7</v>
      </c>
      <c r="C114" s="101"/>
      <c r="D114" s="101"/>
      <c r="E114" s="101"/>
      <c r="F114" s="101"/>
      <c r="G114" s="101"/>
    </row>
    <row r="115" spans="1:7" ht="15.75" hidden="1" customHeight="1" x14ac:dyDescent="0.25">
      <c r="A115" s="50" t="s">
        <v>316</v>
      </c>
      <c r="B115" s="100" t="s">
        <v>7</v>
      </c>
      <c r="C115" s="101"/>
      <c r="D115" s="101"/>
      <c r="E115" s="101"/>
      <c r="F115" s="101"/>
      <c r="G115" s="101"/>
    </row>
    <row r="116" spans="1:7" ht="15.75" hidden="1" customHeight="1" x14ac:dyDescent="0.25">
      <c r="A116" s="50" t="s">
        <v>317</v>
      </c>
      <c r="B116" s="100" t="s">
        <v>7</v>
      </c>
      <c r="C116" s="101"/>
      <c r="D116" s="101"/>
      <c r="E116" s="101"/>
      <c r="F116" s="101"/>
      <c r="G116" s="101"/>
    </row>
    <row r="117" spans="1:7" ht="15.75" hidden="1" customHeight="1" x14ac:dyDescent="0.25">
      <c r="A117" s="50" t="s">
        <v>43</v>
      </c>
      <c r="B117" s="100" t="s">
        <v>7</v>
      </c>
      <c r="C117" s="101"/>
      <c r="D117" s="101"/>
      <c r="E117" s="101"/>
      <c r="F117" s="101"/>
      <c r="G117" s="101"/>
    </row>
    <row r="118" spans="1:7" ht="15.75" hidden="1" customHeight="1" x14ac:dyDescent="0.25">
      <c r="A118" s="50" t="s">
        <v>318</v>
      </c>
      <c r="B118" s="100" t="s">
        <v>7</v>
      </c>
      <c r="C118" s="101"/>
      <c r="D118" s="101"/>
      <c r="E118" s="101"/>
      <c r="F118" s="101"/>
      <c r="G118" s="101"/>
    </row>
    <row r="119" spans="1:7" ht="15.75" hidden="1" customHeight="1" x14ac:dyDescent="0.25">
      <c r="A119" s="50" t="s">
        <v>319</v>
      </c>
      <c r="B119" s="100" t="s">
        <v>7</v>
      </c>
      <c r="C119" s="101"/>
      <c r="D119" s="101"/>
      <c r="E119" s="101"/>
      <c r="F119" s="101"/>
      <c r="G119" s="101"/>
    </row>
    <row r="120" spans="1:7" ht="15.75" hidden="1" customHeight="1" x14ac:dyDescent="0.25">
      <c r="A120" s="50" t="s">
        <v>320</v>
      </c>
      <c r="B120" s="100" t="s">
        <v>7</v>
      </c>
      <c r="C120" s="101"/>
      <c r="D120" s="101"/>
      <c r="E120" s="101"/>
      <c r="F120" s="101"/>
      <c r="G120" s="101"/>
    </row>
    <row r="121" spans="1:7" ht="15.75" hidden="1" customHeight="1" x14ac:dyDescent="0.25">
      <c r="A121" s="50" t="s">
        <v>321</v>
      </c>
      <c r="B121" s="100" t="s">
        <v>7</v>
      </c>
      <c r="C121" s="101"/>
      <c r="D121" s="101"/>
      <c r="E121" s="101"/>
      <c r="F121" s="101"/>
      <c r="G121" s="101"/>
    </row>
    <row r="122" spans="1:7" ht="15.75" hidden="1" customHeight="1" x14ac:dyDescent="0.25">
      <c r="A122" s="50" t="s">
        <v>322</v>
      </c>
      <c r="B122" s="100" t="s">
        <v>7</v>
      </c>
      <c r="C122" s="101"/>
      <c r="D122" s="101"/>
      <c r="E122" s="101"/>
      <c r="F122" s="101"/>
      <c r="G122" s="101"/>
    </row>
    <row r="123" spans="1:7" ht="15.75" hidden="1" customHeight="1" x14ac:dyDescent="0.25">
      <c r="A123" s="50" t="s">
        <v>323</v>
      </c>
      <c r="B123" s="100" t="s">
        <v>7</v>
      </c>
      <c r="C123" s="101"/>
      <c r="D123" s="101"/>
      <c r="E123" s="101"/>
      <c r="F123" s="101"/>
      <c r="G123" s="101"/>
    </row>
    <row r="124" spans="1:7" x14ac:dyDescent="0.25">
      <c r="A124" s="50" t="s">
        <v>44</v>
      </c>
      <c r="B124" s="102" t="s">
        <v>45</v>
      </c>
      <c r="C124" s="101"/>
      <c r="D124" s="101"/>
      <c r="E124" s="101"/>
      <c r="F124" s="101"/>
      <c r="G124" s="101"/>
    </row>
    <row r="125" spans="1:7" x14ac:dyDescent="0.25">
      <c r="A125" s="50" t="s">
        <v>46</v>
      </c>
      <c r="B125" s="103" t="s">
        <v>11</v>
      </c>
      <c r="C125" s="101"/>
      <c r="D125" s="101"/>
      <c r="E125" s="101"/>
      <c r="F125" s="101"/>
      <c r="G125" s="101"/>
    </row>
    <row r="126" spans="1:7" ht="15.75" hidden="1" customHeight="1" x14ac:dyDescent="0.25">
      <c r="A126" s="50" t="s">
        <v>47</v>
      </c>
      <c r="B126" s="104" t="s">
        <v>13</v>
      </c>
      <c r="C126" s="101"/>
      <c r="D126" s="101"/>
      <c r="E126" s="101"/>
      <c r="F126" s="101"/>
      <c r="G126" s="101"/>
    </row>
    <row r="127" spans="1:7" ht="15.75" hidden="1" customHeight="1" x14ac:dyDescent="0.25">
      <c r="A127" s="50" t="s">
        <v>324</v>
      </c>
      <c r="B127" s="92" t="s">
        <v>14</v>
      </c>
      <c r="C127" s="101"/>
      <c r="D127" s="101"/>
      <c r="E127" s="101"/>
      <c r="F127" s="101"/>
      <c r="G127" s="101"/>
    </row>
    <row r="128" spans="1:7" ht="15.75" hidden="1" customHeight="1" x14ac:dyDescent="0.25">
      <c r="A128" s="50" t="s">
        <v>325</v>
      </c>
      <c r="B128" s="92" t="s">
        <v>15</v>
      </c>
      <c r="C128" s="101"/>
      <c r="D128" s="101"/>
      <c r="E128" s="101"/>
      <c r="F128" s="101"/>
      <c r="G128" s="101"/>
    </row>
    <row r="129" spans="1:7" ht="15.75" hidden="1" customHeight="1" x14ac:dyDescent="0.25">
      <c r="A129" s="50" t="s">
        <v>326</v>
      </c>
      <c r="B129" s="92" t="s">
        <v>16</v>
      </c>
      <c r="C129" s="101"/>
      <c r="D129" s="101"/>
      <c r="E129" s="101"/>
      <c r="F129" s="101"/>
      <c r="G129" s="101"/>
    </row>
    <row r="130" spans="1:7" ht="15.75" hidden="1" customHeight="1" x14ac:dyDescent="0.25">
      <c r="A130" s="50" t="s">
        <v>327</v>
      </c>
      <c r="B130" s="92" t="s">
        <v>17</v>
      </c>
      <c r="C130" s="101"/>
      <c r="D130" s="101"/>
      <c r="E130" s="101"/>
      <c r="F130" s="101"/>
      <c r="G130" s="101"/>
    </row>
    <row r="131" spans="1:7" ht="15.75" hidden="1" customHeight="1" x14ac:dyDescent="0.25">
      <c r="A131" s="50" t="s">
        <v>328</v>
      </c>
      <c r="B131" s="92" t="s">
        <v>18</v>
      </c>
      <c r="C131" s="101"/>
      <c r="D131" s="101"/>
      <c r="E131" s="101"/>
      <c r="F131" s="101"/>
      <c r="G131" s="101"/>
    </row>
    <row r="132" spans="1:7" ht="15.75" hidden="1" customHeight="1" x14ac:dyDescent="0.25">
      <c r="A132" s="50" t="s">
        <v>329</v>
      </c>
      <c r="B132" s="92" t="s">
        <v>19</v>
      </c>
      <c r="C132" s="101"/>
      <c r="D132" s="101"/>
      <c r="E132" s="101"/>
      <c r="F132" s="101"/>
      <c r="G132" s="101"/>
    </row>
    <row r="133" spans="1:7" ht="15.75" hidden="1" customHeight="1" x14ac:dyDescent="0.25">
      <c r="A133" s="50" t="s">
        <v>48</v>
      </c>
      <c r="B133" s="104" t="s">
        <v>21</v>
      </c>
      <c r="C133" s="101"/>
      <c r="D133" s="101"/>
      <c r="E133" s="101"/>
      <c r="F133" s="101"/>
      <c r="G133" s="101"/>
    </row>
    <row r="134" spans="1:7" ht="15.75" hidden="1" customHeight="1" x14ac:dyDescent="0.25">
      <c r="A134" s="50" t="s">
        <v>330</v>
      </c>
      <c r="B134" s="92" t="s">
        <v>14</v>
      </c>
      <c r="C134" s="101"/>
      <c r="D134" s="101"/>
      <c r="E134" s="101"/>
      <c r="F134" s="101"/>
      <c r="G134" s="101"/>
    </row>
    <row r="135" spans="1:7" ht="15.75" hidden="1" customHeight="1" x14ac:dyDescent="0.25">
      <c r="A135" s="50" t="s">
        <v>331</v>
      </c>
      <c r="B135" s="92" t="s">
        <v>15</v>
      </c>
      <c r="C135" s="101"/>
      <c r="D135" s="101"/>
      <c r="E135" s="101"/>
      <c r="F135" s="101"/>
      <c r="G135" s="101"/>
    </row>
    <row r="136" spans="1:7" ht="15.75" hidden="1" customHeight="1" x14ac:dyDescent="0.25">
      <c r="A136" s="50" t="s">
        <v>332</v>
      </c>
      <c r="B136" s="92" t="s">
        <v>16</v>
      </c>
      <c r="C136" s="101"/>
      <c r="D136" s="101"/>
      <c r="E136" s="101"/>
      <c r="F136" s="101"/>
      <c r="G136" s="101"/>
    </row>
    <row r="137" spans="1:7" ht="15.75" hidden="1" customHeight="1" x14ac:dyDescent="0.25">
      <c r="A137" s="50" t="s">
        <v>333</v>
      </c>
      <c r="B137" s="92" t="s">
        <v>17</v>
      </c>
      <c r="C137" s="101"/>
      <c r="D137" s="101"/>
      <c r="E137" s="101"/>
      <c r="F137" s="101"/>
      <c r="G137" s="101"/>
    </row>
    <row r="138" spans="1:7" ht="15.75" hidden="1" customHeight="1" x14ac:dyDescent="0.25">
      <c r="A138" s="50" t="s">
        <v>334</v>
      </c>
      <c r="B138" s="92" t="s">
        <v>18</v>
      </c>
      <c r="C138" s="101"/>
      <c r="D138" s="101"/>
      <c r="E138" s="101"/>
      <c r="F138" s="101"/>
      <c r="G138" s="101"/>
    </row>
    <row r="139" spans="1:7" ht="15.75" hidden="1" customHeight="1" x14ac:dyDescent="0.25">
      <c r="A139" s="50" t="s">
        <v>335</v>
      </c>
      <c r="B139" s="92" t="s">
        <v>19</v>
      </c>
      <c r="C139" s="101"/>
      <c r="D139" s="101"/>
      <c r="E139" s="101"/>
      <c r="F139" s="101"/>
      <c r="G139" s="101"/>
    </row>
    <row r="140" spans="1:7" ht="15.75" hidden="1" customHeight="1" x14ac:dyDescent="0.25">
      <c r="A140" s="50" t="s">
        <v>49</v>
      </c>
      <c r="B140" s="104" t="s">
        <v>23</v>
      </c>
      <c r="C140" s="101"/>
      <c r="D140" s="101"/>
      <c r="E140" s="101"/>
      <c r="F140" s="101"/>
      <c r="G140" s="101"/>
    </row>
    <row r="141" spans="1:7" ht="15.75" hidden="1" customHeight="1" x14ac:dyDescent="0.25">
      <c r="A141" s="50" t="s">
        <v>336</v>
      </c>
      <c r="B141" s="92" t="s">
        <v>14</v>
      </c>
      <c r="C141" s="101"/>
      <c r="D141" s="101"/>
      <c r="E141" s="101"/>
      <c r="F141" s="101"/>
      <c r="G141" s="101"/>
    </row>
    <row r="142" spans="1:7" ht="15.75" hidden="1" customHeight="1" x14ac:dyDescent="0.25">
      <c r="A142" s="50" t="s">
        <v>337</v>
      </c>
      <c r="B142" s="92" t="s">
        <v>15</v>
      </c>
      <c r="C142" s="101"/>
      <c r="D142" s="101"/>
      <c r="E142" s="101"/>
      <c r="F142" s="101"/>
      <c r="G142" s="101"/>
    </row>
    <row r="143" spans="1:7" ht="15.75" hidden="1" customHeight="1" x14ac:dyDescent="0.25">
      <c r="A143" s="50" t="s">
        <v>338</v>
      </c>
      <c r="B143" s="92" t="s">
        <v>16</v>
      </c>
      <c r="C143" s="101"/>
      <c r="D143" s="101"/>
      <c r="E143" s="101"/>
      <c r="F143" s="101"/>
      <c r="G143" s="101"/>
    </row>
    <row r="144" spans="1:7" ht="15.75" hidden="1" customHeight="1" x14ac:dyDescent="0.25">
      <c r="A144" s="50" t="s">
        <v>339</v>
      </c>
      <c r="B144" s="92" t="s">
        <v>17</v>
      </c>
      <c r="C144" s="101"/>
      <c r="D144" s="101"/>
      <c r="E144" s="101"/>
      <c r="F144" s="101"/>
      <c r="G144" s="101"/>
    </row>
    <row r="145" spans="1:9" ht="15.75" hidden="1" customHeight="1" x14ac:dyDescent="0.25">
      <c r="A145" s="50" t="s">
        <v>340</v>
      </c>
      <c r="B145" s="92" t="s">
        <v>18</v>
      </c>
      <c r="C145" s="101"/>
      <c r="D145" s="101"/>
      <c r="E145" s="101"/>
      <c r="F145" s="101"/>
      <c r="G145" s="101"/>
    </row>
    <row r="146" spans="1:9" ht="15.75" hidden="1" customHeight="1" x14ac:dyDescent="0.25">
      <c r="A146" s="50" t="s">
        <v>341</v>
      </c>
      <c r="B146" s="92" t="s">
        <v>19</v>
      </c>
      <c r="C146" s="101"/>
      <c r="D146" s="101"/>
      <c r="E146" s="101"/>
      <c r="F146" s="101"/>
      <c r="G146" s="101"/>
    </row>
    <row r="147" spans="1:9" x14ac:dyDescent="0.25">
      <c r="A147" s="50" t="s">
        <v>50</v>
      </c>
      <c r="B147" s="104" t="s">
        <v>25</v>
      </c>
      <c r="C147" s="101"/>
      <c r="D147" s="101"/>
      <c r="E147" s="101"/>
      <c r="F147" s="101"/>
      <c r="G147" s="101"/>
    </row>
    <row r="148" spans="1:9" x14ac:dyDescent="0.25">
      <c r="A148" s="50" t="s">
        <v>342</v>
      </c>
      <c r="B148" s="89" t="s">
        <v>14</v>
      </c>
      <c r="C148" s="37"/>
      <c r="D148" s="37"/>
      <c r="E148" s="41">
        <f>SUM(E149:E418)</f>
        <v>82.606899999999968</v>
      </c>
      <c r="F148" s="41">
        <f t="shared" ref="F148:G148" si="1">SUM(F149:F418)</f>
        <v>10143.81</v>
      </c>
      <c r="G148" s="41">
        <f t="shared" si="1"/>
        <v>66362.72752</v>
      </c>
      <c r="H148" s="81"/>
    </row>
    <row r="149" spans="1:9" ht="78.75" x14ac:dyDescent="0.25">
      <c r="A149" s="105"/>
      <c r="B149" s="36" t="s">
        <v>546</v>
      </c>
      <c r="C149" s="37">
        <v>2016</v>
      </c>
      <c r="D149" s="37">
        <v>0.4</v>
      </c>
      <c r="E149" s="42">
        <v>0.27</v>
      </c>
      <c r="F149" s="38">
        <v>50</v>
      </c>
      <c r="G149" s="35">
        <v>96.336150000000004</v>
      </c>
      <c r="H149" s="81"/>
      <c r="I149" s="81"/>
    </row>
    <row r="150" spans="1:9" ht="63" x14ac:dyDescent="0.25">
      <c r="A150" s="47"/>
      <c r="B150" s="36" t="s">
        <v>547</v>
      </c>
      <c r="C150" s="37">
        <v>2016</v>
      </c>
      <c r="D150" s="37">
        <v>0.4</v>
      </c>
      <c r="E150" s="42">
        <v>0.13200000000000001</v>
      </c>
      <c r="F150" s="38">
        <v>49</v>
      </c>
      <c r="G150" s="35">
        <v>41.879089999999998</v>
      </c>
      <c r="H150" s="81"/>
      <c r="I150" s="81"/>
    </row>
    <row r="151" spans="1:9" ht="78.75" x14ac:dyDescent="0.25">
      <c r="A151" s="47"/>
      <c r="B151" s="36" t="s">
        <v>548</v>
      </c>
      <c r="C151" s="37">
        <v>2016</v>
      </c>
      <c r="D151" s="43" t="s">
        <v>343</v>
      </c>
      <c r="E151" s="42">
        <v>0.15</v>
      </c>
      <c r="F151" s="38">
        <v>78</v>
      </c>
      <c r="G151" s="35">
        <v>154.51167000000001</v>
      </c>
      <c r="H151" s="81"/>
      <c r="I151" s="81"/>
    </row>
    <row r="152" spans="1:9" ht="47.25" x14ac:dyDescent="0.25">
      <c r="A152" s="47"/>
      <c r="B152" s="36" t="s">
        <v>549</v>
      </c>
      <c r="C152" s="37">
        <v>2017</v>
      </c>
      <c r="D152" s="37">
        <v>0.4</v>
      </c>
      <c r="E152" s="42">
        <v>0.60499999999999998</v>
      </c>
      <c r="F152" s="37">
        <v>10</v>
      </c>
      <c r="G152" s="45">
        <v>320.06443999999999</v>
      </c>
      <c r="H152" s="81"/>
      <c r="I152" s="81"/>
    </row>
    <row r="153" spans="1:9" ht="63" x14ac:dyDescent="0.25">
      <c r="A153" s="47"/>
      <c r="B153" s="36" t="s">
        <v>550</v>
      </c>
      <c r="C153" s="37">
        <v>2017</v>
      </c>
      <c r="D153" s="37">
        <v>10</v>
      </c>
      <c r="E153" s="42">
        <v>0.35</v>
      </c>
      <c r="F153" s="37">
        <v>200</v>
      </c>
      <c r="G153" s="45">
        <v>396.52877999999998</v>
      </c>
      <c r="H153" s="81"/>
      <c r="I153" s="81"/>
    </row>
    <row r="154" spans="1:9" ht="47.25" x14ac:dyDescent="0.25">
      <c r="A154" s="47"/>
      <c r="B154" s="36" t="s">
        <v>551</v>
      </c>
      <c r="C154" s="37">
        <v>2017</v>
      </c>
      <c r="D154" s="37">
        <v>0.4</v>
      </c>
      <c r="E154" s="42">
        <v>0.19</v>
      </c>
      <c r="F154" s="37">
        <v>14</v>
      </c>
      <c r="G154" s="45">
        <v>112.98948</v>
      </c>
      <c r="H154" s="81"/>
      <c r="I154" s="81"/>
    </row>
    <row r="155" spans="1:9" ht="47.25" x14ac:dyDescent="0.25">
      <c r="A155" s="47"/>
      <c r="B155" s="36" t="s">
        <v>552</v>
      </c>
      <c r="C155" s="37">
        <v>2017</v>
      </c>
      <c r="D155" s="37">
        <v>0.4</v>
      </c>
      <c r="E155" s="42">
        <v>0.28399999999999997</v>
      </c>
      <c r="F155" s="37">
        <v>7</v>
      </c>
      <c r="G155" s="45">
        <v>82.886179999999996</v>
      </c>
      <c r="H155" s="81"/>
      <c r="I155" s="81"/>
    </row>
    <row r="156" spans="1:9" ht="47.25" x14ac:dyDescent="0.25">
      <c r="A156" s="47"/>
      <c r="B156" s="36" t="s">
        <v>553</v>
      </c>
      <c r="C156" s="37">
        <v>2017</v>
      </c>
      <c r="D156" s="37">
        <v>0.4</v>
      </c>
      <c r="E156" s="42">
        <v>0.21</v>
      </c>
      <c r="F156" s="37">
        <v>15</v>
      </c>
      <c r="G156" s="45">
        <v>143.64007000000001</v>
      </c>
      <c r="H156" s="81"/>
      <c r="I156" s="81"/>
    </row>
    <row r="157" spans="1:9" ht="47.25" x14ac:dyDescent="0.25">
      <c r="A157" s="47"/>
      <c r="B157" s="36" t="s">
        <v>554</v>
      </c>
      <c r="C157" s="37">
        <v>2017</v>
      </c>
      <c r="D157" s="37">
        <v>0.4</v>
      </c>
      <c r="E157" s="42">
        <v>0.56499999999999995</v>
      </c>
      <c r="F157" s="37">
        <v>15</v>
      </c>
      <c r="G157" s="45">
        <v>330.78539000000001</v>
      </c>
      <c r="H157" s="81"/>
      <c r="I157" s="81"/>
    </row>
    <row r="158" spans="1:9" ht="47.25" x14ac:dyDescent="0.25">
      <c r="A158" s="47"/>
      <c r="B158" s="36" t="s">
        <v>555</v>
      </c>
      <c r="C158" s="37">
        <v>2017</v>
      </c>
      <c r="D158" s="37">
        <v>0.4</v>
      </c>
      <c r="E158" s="42">
        <v>0.67</v>
      </c>
      <c r="F158" s="37">
        <v>7</v>
      </c>
      <c r="G158" s="45">
        <v>124.45659999999999</v>
      </c>
      <c r="H158" s="81"/>
      <c r="I158" s="81"/>
    </row>
    <row r="159" spans="1:9" ht="47.25" x14ac:dyDescent="0.25">
      <c r="A159" s="47"/>
      <c r="B159" s="36" t="s">
        <v>556</v>
      </c>
      <c r="C159" s="37">
        <v>2017</v>
      </c>
      <c r="D159" s="37">
        <v>0.4</v>
      </c>
      <c r="E159" s="42">
        <v>0.08</v>
      </c>
      <c r="F159" s="37">
        <v>60</v>
      </c>
      <c r="G159" s="45">
        <v>65.220920000000007</v>
      </c>
      <c r="H159" s="81"/>
      <c r="I159" s="81"/>
    </row>
    <row r="160" spans="1:9" ht="47.25" x14ac:dyDescent="0.25">
      <c r="A160" s="47"/>
      <c r="B160" s="36" t="s">
        <v>557</v>
      </c>
      <c r="C160" s="37">
        <v>2017</v>
      </c>
      <c r="D160" s="37">
        <v>0.4</v>
      </c>
      <c r="E160" s="42">
        <v>0.21</v>
      </c>
      <c r="F160" s="37">
        <v>15</v>
      </c>
      <c r="G160" s="45">
        <v>130.90600000000001</v>
      </c>
      <c r="I160" s="81"/>
    </row>
    <row r="161" spans="1:9" ht="47.25" x14ac:dyDescent="0.25">
      <c r="A161" s="47"/>
      <c r="B161" s="36" t="s">
        <v>558</v>
      </c>
      <c r="C161" s="37">
        <v>2017</v>
      </c>
      <c r="D161" s="37">
        <v>0.4</v>
      </c>
      <c r="E161" s="42">
        <v>0.215</v>
      </c>
      <c r="F161" s="37">
        <v>7</v>
      </c>
      <c r="G161" s="45">
        <v>105.22121</v>
      </c>
      <c r="H161" s="81"/>
      <c r="I161" s="81"/>
    </row>
    <row r="162" spans="1:9" ht="47.25" x14ac:dyDescent="0.25">
      <c r="A162" s="47"/>
      <c r="B162" s="36" t="s">
        <v>559</v>
      </c>
      <c r="C162" s="37">
        <v>2017</v>
      </c>
      <c r="D162" s="37">
        <v>0.4</v>
      </c>
      <c r="E162" s="42">
        <v>5.5E-2</v>
      </c>
      <c r="F162" s="37">
        <v>8</v>
      </c>
      <c r="G162" s="45">
        <v>52.685499999999998</v>
      </c>
      <c r="H162" s="81"/>
      <c r="I162" s="81"/>
    </row>
    <row r="163" spans="1:9" ht="47.25" x14ac:dyDescent="0.25">
      <c r="A163" s="47"/>
      <c r="B163" s="36" t="s">
        <v>560</v>
      </c>
      <c r="C163" s="37">
        <v>2017</v>
      </c>
      <c r="D163" s="37">
        <v>0.4</v>
      </c>
      <c r="E163" s="42">
        <v>0.36</v>
      </c>
      <c r="F163" s="37">
        <v>32</v>
      </c>
      <c r="G163" s="45">
        <v>276.25315999999998</v>
      </c>
      <c r="H163" s="81"/>
      <c r="I163" s="81"/>
    </row>
    <row r="164" spans="1:9" ht="47.25" x14ac:dyDescent="0.25">
      <c r="A164" s="47"/>
      <c r="B164" s="36" t="s">
        <v>561</v>
      </c>
      <c r="C164" s="37">
        <v>2017</v>
      </c>
      <c r="D164" s="43" t="s">
        <v>344</v>
      </c>
      <c r="E164" s="42">
        <v>0.05</v>
      </c>
      <c r="F164" s="38">
        <v>35</v>
      </c>
      <c r="G164" s="35">
        <v>24.610849999999999</v>
      </c>
      <c r="H164" s="81"/>
      <c r="I164" s="81"/>
    </row>
    <row r="165" spans="1:9" ht="47.25" x14ac:dyDescent="0.25">
      <c r="A165" s="47"/>
      <c r="B165" s="36" t="s">
        <v>562</v>
      </c>
      <c r="C165" s="37">
        <v>2017</v>
      </c>
      <c r="D165" s="43" t="s">
        <v>344</v>
      </c>
      <c r="E165" s="42">
        <v>0.16</v>
      </c>
      <c r="F165" s="38">
        <v>7</v>
      </c>
      <c r="G165" s="35">
        <v>126.218</v>
      </c>
      <c r="H165" s="81"/>
      <c r="I165" s="81"/>
    </row>
    <row r="166" spans="1:9" ht="47.25" x14ac:dyDescent="0.25">
      <c r="A166" s="47"/>
      <c r="B166" s="36" t="s">
        <v>563</v>
      </c>
      <c r="C166" s="37">
        <v>2017</v>
      </c>
      <c r="D166" s="43" t="s">
        <v>344</v>
      </c>
      <c r="E166" s="42">
        <v>8.5000000000000006E-2</v>
      </c>
      <c r="F166" s="38">
        <v>5</v>
      </c>
      <c r="G166" s="35">
        <v>91.090710000000001</v>
      </c>
      <c r="H166" s="81"/>
      <c r="I166" s="81"/>
    </row>
    <row r="167" spans="1:9" ht="47.25" x14ac:dyDescent="0.25">
      <c r="A167" s="47"/>
      <c r="B167" s="36" t="s">
        <v>564</v>
      </c>
      <c r="C167" s="37">
        <v>2017</v>
      </c>
      <c r="D167" s="43" t="s">
        <v>344</v>
      </c>
      <c r="E167" s="42">
        <v>0.04</v>
      </c>
      <c r="F167" s="38">
        <v>24</v>
      </c>
      <c r="G167" s="35">
        <v>30.36328</v>
      </c>
      <c r="H167" s="81"/>
      <c r="I167" s="81"/>
    </row>
    <row r="168" spans="1:9" ht="31.5" x14ac:dyDescent="0.25">
      <c r="A168" s="47"/>
      <c r="B168" s="36" t="s">
        <v>565</v>
      </c>
      <c r="C168" s="37">
        <v>2017</v>
      </c>
      <c r="D168" s="43" t="s">
        <v>344</v>
      </c>
      <c r="E168" s="42">
        <v>6.2E-2</v>
      </c>
      <c r="F168" s="38">
        <v>10</v>
      </c>
      <c r="G168" s="35">
        <v>65.986400000000003</v>
      </c>
      <c r="H168" s="81"/>
      <c r="I168" s="81"/>
    </row>
    <row r="169" spans="1:9" ht="31.5" x14ac:dyDescent="0.25">
      <c r="A169" s="47"/>
      <c r="B169" s="36" t="s">
        <v>566</v>
      </c>
      <c r="C169" s="37">
        <v>2017</v>
      </c>
      <c r="D169" s="43" t="s">
        <v>344</v>
      </c>
      <c r="E169" s="42">
        <v>0.36</v>
      </c>
      <c r="F169" s="38">
        <v>15</v>
      </c>
      <c r="G169" s="35">
        <v>161.15924999999999</v>
      </c>
      <c r="H169" s="81"/>
      <c r="I169" s="81"/>
    </row>
    <row r="170" spans="1:9" ht="47.25" x14ac:dyDescent="0.25">
      <c r="A170" s="47"/>
      <c r="B170" s="36" t="s">
        <v>567</v>
      </c>
      <c r="C170" s="37">
        <v>2017</v>
      </c>
      <c r="D170" s="43" t="s">
        <v>344</v>
      </c>
      <c r="E170" s="42">
        <v>0.11</v>
      </c>
      <c r="F170" s="38">
        <v>10</v>
      </c>
      <c r="G170" s="35">
        <v>89.837389999999999</v>
      </c>
      <c r="H170" s="81"/>
      <c r="I170" s="81"/>
    </row>
    <row r="171" spans="1:9" ht="47.25" x14ac:dyDescent="0.25">
      <c r="A171" s="47"/>
      <c r="B171" s="36" t="s">
        <v>568</v>
      </c>
      <c r="C171" s="37">
        <v>2017</v>
      </c>
      <c r="D171" s="37">
        <v>0.4</v>
      </c>
      <c r="E171" s="42">
        <v>0.48399999999999999</v>
      </c>
      <c r="F171" s="37">
        <v>60</v>
      </c>
      <c r="G171" s="35">
        <v>171.40744000000001</v>
      </c>
      <c r="H171" s="81"/>
      <c r="I171" s="81"/>
    </row>
    <row r="172" spans="1:9" ht="47.25" x14ac:dyDescent="0.25">
      <c r="A172" s="47"/>
      <c r="B172" s="36" t="s">
        <v>569</v>
      </c>
      <c r="C172" s="37">
        <v>2017</v>
      </c>
      <c r="D172" s="43" t="s">
        <v>344</v>
      </c>
      <c r="E172" s="42">
        <v>0.35</v>
      </c>
      <c r="F172" s="38">
        <v>15</v>
      </c>
      <c r="G172" s="35">
        <v>284.58318000000003</v>
      </c>
      <c r="H172" s="81"/>
      <c r="I172" s="81"/>
    </row>
    <row r="173" spans="1:9" ht="47.25" x14ac:dyDescent="0.25">
      <c r="A173" s="47"/>
      <c r="B173" s="36" t="s">
        <v>570</v>
      </c>
      <c r="C173" s="37">
        <v>2017</v>
      </c>
      <c r="D173" s="37">
        <v>0.4</v>
      </c>
      <c r="E173" s="42">
        <v>0.95</v>
      </c>
      <c r="F173" s="37">
        <v>180</v>
      </c>
      <c r="G173" s="35">
        <v>317.87299000000002</v>
      </c>
      <c r="H173" s="81"/>
      <c r="I173" s="81"/>
    </row>
    <row r="174" spans="1:9" ht="47.25" x14ac:dyDescent="0.25">
      <c r="A174" s="47"/>
      <c r="B174" s="36" t="s">
        <v>570</v>
      </c>
      <c r="C174" s="37">
        <v>2017</v>
      </c>
      <c r="D174" s="37">
        <v>10</v>
      </c>
      <c r="E174" s="42">
        <v>3.0000000000000001E-3</v>
      </c>
      <c r="F174" s="37">
        <v>180</v>
      </c>
      <c r="G174" s="35">
        <v>17.504740000000002</v>
      </c>
      <c r="H174" s="81"/>
      <c r="I174" s="81"/>
    </row>
    <row r="175" spans="1:9" ht="47.25" x14ac:dyDescent="0.25">
      <c r="A175" s="47"/>
      <c r="B175" s="36" t="s">
        <v>571</v>
      </c>
      <c r="C175" s="37">
        <v>2017</v>
      </c>
      <c r="D175" s="43" t="s">
        <v>343</v>
      </c>
      <c r="E175" s="42">
        <v>4.5999999999999999E-2</v>
      </c>
      <c r="F175" s="45">
        <v>85</v>
      </c>
      <c r="G175" s="35">
        <v>82.745769999999993</v>
      </c>
      <c r="H175" s="81"/>
      <c r="I175" s="81"/>
    </row>
    <row r="176" spans="1:9" ht="47.25" x14ac:dyDescent="0.25">
      <c r="A176" s="47"/>
      <c r="B176" s="36" t="s">
        <v>571</v>
      </c>
      <c r="C176" s="37">
        <v>2017</v>
      </c>
      <c r="D176" s="43" t="s">
        <v>344</v>
      </c>
      <c r="E176" s="42">
        <v>0.95499999999999996</v>
      </c>
      <c r="F176" s="45">
        <v>85</v>
      </c>
      <c r="G176" s="35">
        <v>648.43550000000005</v>
      </c>
      <c r="H176" s="81"/>
      <c r="I176" s="81"/>
    </row>
    <row r="177" spans="1:9" ht="47.25" x14ac:dyDescent="0.25">
      <c r="A177" s="47"/>
      <c r="B177" s="36" t="s">
        <v>572</v>
      </c>
      <c r="C177" s="37">
        <v>2017</v>
      </c>
      <c r="D177" s="43" t="s">
        <v>343</v>
      </c>
      <c r="E177" s="42">
        <v>0.51300000000000001</v>
      </c>
      <c r="F177" s="45">
        <v>10</v>
      </c>
      <c r="G177" s="35">
        <v>1073.55584</v>
      </c>
      <c r="H177" s="81"/>
      <c r="I177" s="81"/>
    </row>
    <row r="178" spans="1:9" ht="47.25" x14ac:dyDescent="0.25">
      <c r="A178" s="47"/>
      <c r="B178" s="36" t="s">
        <v>572</v>
      </c>
      <c r="C178" s="37">
        <v>2017</v>
      </c>
      <c r="D178" s="43" t="s">
        <v>344</v>
      </c>
      <c r="E178" s="42">
        <v>0.47199999999999998</v>
      </c>
      <c r="F178" s="45">
        <v>10</v>
      </c>
      <c r="G178" s="35">
        <v>293.26182</v>
      </c>
      <c r="H178" s="81"/>
      <c r="I178" s="81"/>
    </row>
    <row r="179" spans="1:9" ht="110.25" x14ac:dyDescent="0.25">
      <c r="A179" s="47"/>
      <c r="B179" s="36" t="s">
        <v>573</v>
      </c>
      <c r="C179" s="37">
        <v>2017</v>
      </c>
      <c r="D179" s="43" t="s">
        <v>344</v>
      </c>
      <c r="E179" s="42">
        <v>1.226</v>
      </c>
      <c r="F179" s="45">
        <v>45</v>
      </c>
      <c r="G179" s="35">
        <v>887.08144000000004</v>
      </c>
      <c r="H179" s="81"/>
      <c r="I179" s="81"/>
    </row>
    <row r="180" spans="1:9" ht="110.25" x14ac:dyDescent="0.25">
      <c r="A180" s="47"/>
      <c r="B180" s="36" t="s">
        <v>573</v>
      </c>
      <c r="C180" s="37">
        <v>2017</v>
      </c>
      <c r="D180" s="43" t="s">
        <v>343</v>
      </c>
      <c r="E180" s="42">
        <v>1.0309999999999999</v>
      </c>
      <c r="F180" s="45">
        <v>45</v>
      </c>
      <c r="G180" s="35">
        <v>1778.5950800000001</v>
      </c>
      <c r="H180" s="81"/>
      <c r="I180" s="81"/>
    </row>
    <row r="181" spans="1:9" ht="47.25" x14ac:dyDescent="0.25">
      <c r="A181" s="47"/>
      <c r="B181" s="36" t="s">
        <v>574</v>
      </c>
      <c r="C181" s="37">
        <v>2017</v>
      </c>
      <c r="D181" s="43" t="s">
        <v>344</v>
      </c>
      <c r="E181" s="42">
        <v>0.104</v>
      </c>
      <c r="F181" s="45">
        <v>15</v>
      </c>
      <c r="G181" s="35">
        <v>83.40119</v>
      </c>
      <c r="H181" s="81"/>
      <c r="I181" s="81"/>
    </row>
    <row r="182" spans="1:9" ht="47.25" x14ac:dyDescent="0.25">
      <c r="A182" s="47"/>
      <c r="B182" s="36" t="s">
        <v>575</v>
      </c>
      <c r="C182" s="37">
        <v>2017</v>
      </c>
      <c r="D182" s="43" t="s">
        <v>344</v>
      </c>
      <c r="E182" s="42">
        <v>0.34499999999999997</v>
      </c>
      <c r="F182" s="45">
        <v>15</v>
      </c>
      <c r="G182" s="35">
        <v>199.98501999999999</v>
      </c>
      <c r="H182" s="81"/>
      <c r="I182" s="81"/>
    </row>
    <row r="183" spans="1:9" ht="47.25" x14ac:dyDescent="0.25">
      <c r="A183" s="47"/>
      <c r="B183" s="36" t="s">
        <v>576</v>
      </c>
      <c r="C183" s="37">
        <v>2017</v>
      </c>
      <c r="D183" s="43" t="s">
        <v>344</v>
      </c>
      <c r="E183" s="42">
        <v>0.43</v>
      </c>
      <c r="F183" s="45">
        <v>7</v>
      </c>
      <c r="G183" s="35">
        <v>185.43933999999999</v>
      </c>
      <c r="H183" s="81"/>
      <c r="I183" s="81"/>
    </row>
    <row r="184" spans="1:9" ht="47.25" x14ac:dyDescent="0.25">
      <c r="A184" s="47"/>
      <c r="B184" s="36" t="s">
        <v>577</v>
      </c>
      <c r="C184" s="37">
        <v>2017</v>
      </c>
      <c r="D184" s="43" t="s">
        <v>344</v>
      </c>
      <c r="E184" s="42">
        <v>0.08</v>
      </c>
      <c r="F184" s="45">
        <v>15</v>
      </c>
      <c r="G184" s="35">
        <v>91.896889999999999</v>
      </c>
      <c r="H184" s="81"/>
      <c r="I184" s="81"/>
    </row>
    <row r="185" spans="1:9" ht="47.25" x14ac:dyDescent="0.25">
      <c r="A185" s="47"/>
      <c r="B185" s="36" t="s">
        <v>578</v>
      </c>
      <c r="C185" s="37">
        <v>2017</v>
      </c>
      <c r="D185" s="43" t="s">
        <v>344</v>
      </c>
      <c r="E185" s="42">
        <v>0.5</v>
      </c>
      <c r="F185" s="45">
        <v>15</v>
      </c>
      <c r="G185" s="35">
        <v>105.39214</v>
      </c>
      <c r="H185" s="81"/>
      <c r="I185" s="81"/>
    </row>
    <row r="186" spans="1:9" ht="47.25" x14ac:dyDescent="0.25">
      <c r="A186" s="47"/>
      <c r="B186" s="36" t="s">
        <v>579</v>
      </c>
      <c r="C186" s="37">
        <v>2017</v>
      </c>
      <c r="D186" s="43" t="s">
        <v>344</v>
      </c>
      <c r="E186" s="42">
        <v>0.15</v>
      </c>
      <c r="F186" s="45">
        <v>15</v>
      </c>
      <c r="G186" s="35">
        <v>111.89926</v>
      </c>
      <c r="H186" s="81"/>
      <c r="I186" s="81"/>
    </row>
    <row r="187" spans="1:9" ht="47.25" x14ac:dyDescent="0.25">
      <c r="A187" s="47"/>
      <c r="B187" s="36" t="s">
        <v>580</v>
      </c>
      <c r="C187" s="37">
        <v>2017</v>
      </c>
      <c r="D187" s="43" t="s">
        <v>344</v>
      </c>
      <c r="E187" s="42">
        <v>0.55300000000000005</v>
      </c>
      <c r="F187" s="45">
        <v>15</v>
      </c>
      <c r="G187" s="35">
        <v>414.38468999999998</v>
      </c>
      <c r="H187" s="81"/>
      <c r="I187" s="81"/>
    </row>
    <row r="188" spans="1:9" ht="47.25" x14ac:dyDescent="0.25">
      <c r="A188" s="47"/>
      <c r="B188" s="36" t="s">
        <v>581</v>
      </c>
      <c r="C188" s="37">
        <v>2017</v>
      </c>
      <c r="D188" s="43" t="s">
        <v>344</v>
      </c>
      <c r="E188" s="42">
        <v>7.0000000000000007E-2</v>
      </c>
      <c r="F188" s="45">
        <v>30</v>
      </c>
      <c r="G188" s="35">
        <v>64.679609999999997</v>
      </c>
      <c r="H188" s="81"/>
      <c r="I188" s="81"/>
    </row>
    <row r="189" spans="1:9" ht="47.25" x14ac:dyDescent="0.25">
      <c r="A189" s="47"/>
      <c r="B189" s="36" t="s">
        <v>582</v>
      </c>
      <c r="C189" s="37">
        <v>2017</v>
      </c>
      <c r="D189" s="43" t="s">
        <v>344</v>
      </c>
      <c r="E189" s="42">
        <v>0.12</v>
      </c>
      <c r="F189" s="45">
        <v>15</v>
      </c>
      <c r="G189" s="35">
        <v>102.76411</v>
      </c>
      <c r="H189" s="81"/>
      <c r="I189" s="81"/>
    </row>
    <row r="190" spans="1:9" ht="47.25" x14ac:dyDescent="0.25">
      <c r="A190" s="47"/>
      <c r="B190" s="36" t="s">
        <v>583</v>
      </c>
      <c r="C190" s="37">
        <v>2017</v>
      </c>
      <c r="D190" s="43" t="s">
        <v>344</v>
      </c>
      <c r="E190" s="42">
        <v>0.08</v>
      </c>
      <c r="F190" s="45">
        <v>15</v>
      </c>
      <c r="G190" s="35">
        <v>41.671169999999996</v>
      </c>
      <c r="H190" s="81"/>
      <c r="I190" s="81"/>
    </row>
    <row r="191" spans="1:9" ht="47.25" x14ac:dyDescent="0.25">
      <c r="A191" s="47"/>
      <c r="B191" s="36" t="s">
        <v>584</v>
      </c>
      <c r="C191" s="37">
        <v>2017</v>
      </c>
      <c r="D191" s="43" t="s">
        <v>344</v>
      </c>
      <c r="E191" s="42">
        <v>0.23</v>
      </c>
      <c r="F191" s="45">
        <v>15</v>
      </c>
      <c r="G191" s="35">
        <v>160.80758</v>
      </c>
      <c r="H191" s="81"/>
      <c r="I191" s="81"/>
    </row>
    <row r="192" spans="1:9" ht="47.25" x14ac:dyDescent="0.25">
      <c r="A192" s="47"/>
      <c r="B192" s="36" t="s">
        <v>585</v>
      </c>
      <c r="C192" s="37">
        <v>2017</v>
      </c>
      <c r="D192" s="43" t="s">
        <v>344</v>
      </c>
      <c r="E192" s="42">
        <v>0.6</v>
      </c>
      <c r="F192" s="45">
        <v>15</v>
      </c>
      <c r="G192" s="35">
        <v>317.26652999999999</v>
      </c>
      <c r="H192" s="81"/>
      <c r="I192" s="81"/>
    </row>
    <row r="193" spans="1:9" ht="47.25" x14ac:dyDescent="0.25">
      <c r="A193" s="47"/>
      <c r="B193" s="36" t="s">
        <v>586</v>
      </c>
      <c r="C193" s="37">
        <v>2017</v>
      </c>
      <c r="D193" s="43" t="s">
        <v>344</v>
      </c>
      <c r="E193" s="42">
        <v>0.12</v>
      </c>
      <c r="F193" s="45">
        <v>8</v>
      </c>
      <c r="G193" s="35">
        <v>84.160529999999994</v>
      </c>
      <c r="H193" s="81"/>
      <c r="I193" s="81"/>
    </row>
    <row r="194" spans="1:9" ht="47.25" x14ac:dyDescent="0.25">
      <c r="A194" s="47"/>
      <c r="B194" s="36" t="s">
        <v>587</v>
      </c>
      <c r="C194" s="37">
        <v>2017</v>
      </c>
      <c r="D194" s="43" t="s">
        <v>344</v>
      </c>
      <c r="E194" s="42">
        <v>0.19</v>
      </c>
      <c r="F194" s="45">
        <v>15</v>
      </c>
      <c r="G194" s="35">
        <v>73.334720000000004</v>
      </c>
      <c r="H194" s="81"/>
      <c r="I194" s="81"/>
    </row>
    <row r="195" spans="1:9" ht="47.25" x14ac:dyDescent="0.25">
      <c r="A195" s="47"/>
      <c r="B195" s="36" t="s">
        <v>588</v>
      </c>
      <c r="C195" s="37">
        <v>2017</v>
      </c>
      <c r="D195" s="43" t="s">
        <v>344</v>
      </c>
      <c r="E195" s="42">
        <v>0.11</v>
      </c>
      <c r="F195" s="45">
        <v>10</v>
      </c>
      <c r="G195" s="35">
        <v>35.939390000000003</v>
      </c>
      <c r="H195" s="81"/>
      <c r="I195" s="81"/>
    </row>
    <row r="196" spans="1:9" ht="47.25" x14ac:dyDescent="0.25">
      <c r="A196" s="47"/>
      <c r="B196" s="36" t="s">
        <v>589</v>
      </c>
      <c r="C196" s="37">
        <v>2017</v>
      </c>
      <c r="D196" s="43" t="s">
        <v>344</v>
      </c>
      <c r="E196" s="42">
        <v>7.0000000000000007E-2</v>
      </c>
      <c r="F196" s="45">
        <v>15</v>
      </c>
      <c r="G196" s="35">
        <v>68.699789999999993</v>
      </c>
      <c r="H196" s="81"/>
      <c r="I196" s="81"/>
    </row>
    <row r="197" spans="1:9" ht="47.25" x14ac:dyDescent="0.25">
      <c r="A197" s="47"/>
      <c r="B197" s="36" t="s">
        <v>590</v>
      </c>
      <c r="C197" s="37">
        <v>2017</v>
      </c>
      <c r="D197" s="43" t="s">
        <v>344</v>
      </c>
      <c r="E197" s="42">
        <v>9.1999999999999998E-2</v>
      </c>
      <c r="F197" s="45">
        <v>10</v>
      </c>
      <c r="G197" s="35">
        <v>26.80686</v>
      </c>
      <c r="H197" s="81"/>
      <c r="I197" s="81"/>
    </row>
    <row r="198" spans="1:9" ht="47.25" x14ac:dyDescent="0.25">
      <c r="A198" s="47"/>
      <c r="B198" s="36" t="s">
        <v>591</v>
      </c>
      <c r="C198" s="37">
        <v>2017</v>
      </c>
      <c r="D198" s="43" t="s">
        <v>344</v>
      </c>
      <c r="E198" s="42">
        <v>0.12</v>
      </c>
      <c r="F198" s="45">
        <v>10</v>
      </c>
      <c r="G198" s="35">
        <v>57.372439999999997</v>
      </c>
      <c r="H198" s="81"/>
      <c r="I198" s="81"/>
    </row>
    <row r="199" spans="1:9" ht="47.25" x14ac:dyDescent="0.25">
      <c r="A199" s="47"/>
      <c r="B199" s="36" t="s">
        <v>592</v>
      </c>
      <c r="C199" s="37">
        <v>2017</v>
      </c>
      <c r="D199" s="43" t="s">
        <v>344</v>
      </c>
      <c r="E199" s="42">
        <v>0.04</v>
      </c>
      <c r="F199" s="45">
        <v>15</v>
      </c>
      <c r="G199" s="35">
        <v>17.257439999999999</v>
      </c>
      <c r="H199" s="81"/>
      <c r="I199" s="81"/>
    </row>
    <row r="200" spans="1:9" ht="47.25" x14ac:dyDescent="0.25">
      <c r="A200" s="47"/>
      <c r="B200" s="36" t="s">
        <v>593</v>
      </c>
      <c r="C200" s="37">
        <v>2017</v>
      </c>
      <c r="D200" s="43" t="s">
        <v>344</v>
      </c>
      <c r="E200" s="42">
        <v>7.0000000000000007E-2</v>
      </c>
      <c r="F200" s="45">
        <v>15</v>
      </c>
      <c r="G200" s="35">
        <v>63.991320000000002</v>
      </c>
      <c r="H200" s="81"/>
      <c r="I200" s="81"/>
    </row>
    <row r="201" spans="1:9" ht="47.25" x14ac:dyDescent="0.25">
      <c r="A201" s="47"/>
      <c r="B201" s="36" t="s">
        <v>594</v>
      </c>
      <c r="C201" s="37">
        <v>2017</v>
      </c>
      <c r="D201" s="43" t="s">
        <v>344</v>
      </c>
      <c r="E201" s="42">
        <v>0.08</v>
      </c>
      <c r="F201" s="45">
        <v>15</v>
      </c>
      <c r="G201" s="35">
        <v>52.651400000000002</v>
      </c>
      <c r="H201" s="81"/>
      <c r="I201" s="81"/>
    </row>
    <row r="202" spans="1:9" ht="47.25" x14ac:dyDescent="0.25">
      <c r="A202" s="47"/>
      <c r="B202" s="36" t="s">
        <v>595</v>
      </c>
      <c r="C202" s="37">
        <v>2017</v>
      </c>
      <c r="D202" s="43" t="s">
        <v>344</v>
      </c>
      <c r="E202" s="42">
        <v>0.13</v>
      </c>
      <c r="F202" s="45">
        <v>55</v>
      </c>
      <c r="G202" s="35">
        <v>103.35899000000001</v>
      </c>
      <c r="H202" s="81"/>
      <c r="I202" s="81"/>
    </row>
    <row r="203" spans="1:9" ht="47.25" x14ac:dyDescent="0.25">
      <c r="A203" s="47"/>
      <c r="B203" s="36" t="s">
        <v>596</v>
      </c>
      <c r="C203" s="37">
        <v>2017</v>
      </c>
      <c r="D203" s="43" t="s">
        <v>344</v>
      </c>
      <c r="E203" s="42">
        <v>6.5000000000000002E-2</v>
      </c>
      <c r="F203" s="45">
        <v>10</v>
      </c>
      <c r="G203" s="35">
        <v>34.799779999999998</v>
      </c>
      <c r="H203" s="81"/>
      <c r="I203" s="81"/>
    </row>
    <row r="204" spans="1:9" ht="47.25" x14ac:dyDescent="0.25">
      <c r="A204" s="47"/>
      <c r="B204" s="36" t="s">
        <v>597</v>
      </c>
      <c r="C204" s="37">
        <v>2017</v>
      </c>
      <c r="D204" s="43" t="s">
        <v>344</v>
      </c>
      <c r="E204" s="42">
        <v>0.10299999999999999</v>
      </c>
      <c r="F204" s="45">
        <v>8</v>
      </c>
      <c r="G204" s="35">
        <v>39.777239999999999</v>
      </c>
      <c r="H204" s="81"/>
      <c r="I204" s="81"/>
    </row>
    <row r="205" spans="1:9" ht="47.25" x14ac:dyDescent="0.25">
      <c r="A205" s="47"/>
      <c r="B205" s="36" t="s">
        <v>598</v>
      </c>
      <c r="C205" s="37">
        <v>2017</v>
      </c>
      <c r="D205" s="43" t="s">
        <v>344</v>
      </c>
      <c r="E205" s="42">
        <v>0.06</v>
      </c>
      <c r="F205" s="45">
        <v>10</v>
      </c>
      <c r="G205" s="35">
        <v>25.476199999999999</v>
      </c>
      <c r="H205" s="81"/>
      <c r="I205" s="81"/>
    </row>
    <row r="206" spans="1:9" ht="47.25" x14ac:dyDescent="0.25">
      <c r="A206" s="47"/>
      <c r="B206" s="36" t="s">
        <v>599</v>
      </c>
      <c r="C206" s="37">
        <v>2017</v>
      </c>
      <c r="D206" s="43" t="s">
        <v>344</v>
      </c>
      <c r="E206" s="42">
        <v>0.13</v>
      </c>
      <c r="F206" s="45">
        <v>10</v>
      </c>
      <c r="G206" s="35">
        <v>92.261009999999999</v>
      </c>
      <c r="H206" s="81"/>
      <c r="I206" s="81"/>
    </row>
    <row r="207" spans="1:9" ht="47.25" x14ac:dyDescent="0.25">
      <c r="A207" s="47"/>
      <c r="B207" s="36" t="s">
        <v>600</v>
      </c>
      <c r="C207" s="37">
        <v>2017</v>
      </c>
      <c r="D207" s="43" t="s">
        <v>344</v>
      </c>
      <c r="E207" s="42">
        <v>0.35</v>
      </c>
      <c r="F207" s="45">
        <v>15</v>
      </c>
      <c r="G207" s="35">
        <v>220.10688999999999</v>
      </c>
      <c r="H207" s="81"/>
      <c r="I207" s="81"/>
    </row>
    <row r="208" spans="1:9" ht="47.25" x14ac:dyDescent="0.25">
      <c r="A208" s="47"/>
      <c r="B208" s="36" t="s">
        <v>601</v>
      </c>
      <c r="C208" s="37">
        <v>2017</v>
      </c>
      <c r="D208" s="43" t="s">
        <v>344</v>
      </c>
      <c r="E208" s="42">
        <v>0.64800000000000002</v>
      </c>
      <c r="F208" s="45">
        <v>15</v>
      </c>
      <c r="G208" s="35">
        <v>389.36142000000001</v>
      </c>
      <c r="H208" s="81"/>
      <c r="I208" s="81"/>
    </row>
    <row r="209" spans="1:9" ht="47.25" x14ac:dyDescent="0.25">
      <c r="A209" s="47"/>
      <c r="B209" s="36" t="s">
        <v>602</v>
      </c>
      <c r="C209" s="37">
        <v>2017</v>
      </c>
      <c r="D209" s="43" t="s">
        <v>344</v>
      </c>
      <c r="E209" s="42">
        <v>5.7000000000000002E-2</v>
      </c>
      <c r="F209" s="45">
        <v>8</v>
      </c>
      <c r="G209" s="35">
        <v>26.761939999999999</v>
      </c>
      <c r="H209" s="81"/>
      <c r="I209" s="81"/>
    </row>
    <row r="210" spans="1:9" ht="47.25" x14ac:dyDescent="0.25">
      <c r="A210" s="47"/>
      <c r="B210" s="36" t="s">
        <v>603</v>
      </c>
      <c r="C210" s="37">
        <v>2017</v>
      </c>
      <c r="D210" s="43" t="s">
        <v>344</v>
      </c>
      <c r="E210" s="42">
        <v>0.1</v>
      </c>
      <c r="F210" s="38">
        <v>45</v>
      </c>
      <c r="G210" s="35">
        <v>74.443010000000001</v>
      </c>
      <c r="H210" s="81"/>
      <c r="I210" s="81"/>
    </row>
    <row r="211" spans="1:9" ht="47.25" x14ac:dyDescent="0.25">
      <c r="A211" s="47"/>
      <c r="B211" s="36" t="s">
        <v>604</v>
      </c>
      <c r="C211" s="37">
        <v>2017</v>
      </c>
      <c r="D211" s="43" t="s">
        <v>344</v>
      </c>
      <c r="E211" s="42">
        <v>0.36</v>
      </c>
      <c r="F211" s="38">
        <v>15</v>
      </c>
      <c r="G211" s="35">
        <v>194.16521</v>
      </c>
      <c r="H211" s="81"/>
      <c r="I211" s="81"/>
    </row>
    <row r="212" spans="1:9" ht="47.25" x14ac:dyDescent="0.25">
      <c r="A212" s="47"/>
      <c r="B212" s="36" t="s">
        <v>605</v>
      </c>
      <c r="C212" s="37">
        <v>2017</v>
      </c>
      <c r="D212" s="43" t="s">
        <v>344</v>
      </c>
      <c r="E212" s="42">
        <v>0.16500000000000001</v>
      </c>
      <c r="F212" s="45">
        <v>7</v>
      </c>
      <c r="G212" s="35">
        <v>80.990539999999996</v>
      </c>
      <c r="H212" s="81"/>
      <c r="I212" s="81"/>
    </row>
    <row r="213" spans="1:9" ht="47.25" x14ac:dyDescent="0.25">
      <c r="A213" s="47"/>
      <c r="B213" s="36" t="s">
        <v>606</v>
      </c>
      <c r="C213" s="37">
        <v>2017</v>
      </c>
      <c r="D213" s="43" t="s">
        <v>344</v>
      </c>
      <c r="E213" s="42">
        <v>0.15</v>
      </c>
      <c r="F213" s="45">
        <v>7</v>
      </c>
      <c r="G213" s="35">
        <v>28.531870000000001</v>
      </c>
      <c r="H213" s="81"/>
      <c r="I213" s="81"/>
    </row>
    <row r="214" spans="1:9" ht="31.5" x14ac:dyDescent="0.25">
      <c r="A214" s="47"/>
      <c r="B214" s="36" t="s">
        <v>607</v>
      </c>
      <c r="C214" s="37">
        <v>2017</v>
      </c>
      <c r="D214" s="43" t="s">
        <v>344</v>
      </c>
      <c r="E214" s="42">
        <v>0.46</v>
      </c>
      <c r="F214" s="45">
        <v>50</v>
      </c>
      <c r="G214" s="35">
        <v>253.25296</v>
      </c>
      <c r="H214" s="81"/>
      <c r="I214" s="81"/>
    </row>
    <row r="215" spans="1:9" ht="47.25" x14ac:dyDescent="0.25">
      <c r="A215" s="47"/>
      <c r="B215" s="36" t="s">
        <v>608</v>
      </c>
      <c r="C215" s="37">
        <v>2017</v>
      </c>
      <c r="D215" s="43" t="s">
        <v>344</v>
      </c>
      <c r="E215" s="42">
        <v>0.84</v>
      </c>
      <c r="F215" s="45">
        <v>15</v>
      </c>
      <c r="G215" s="35">
        <v>298.20558999999997</v>
      </c>
      <c r="H215" s="81"/>
      <c r="I215" s="81"/>
    </row>
    <row r="216" spans="1:9" ht="47.25" x14ac:dyDescent="0.25">
      <c r="A216" s="47"/>
      <c r="B216" s="36" t="s">
        <v>609</v>
      </c>
      <c r="C216" s="37">
        <v>2017</v>
      </c>
      <c r="D216" s="43" t="s">
        <v>344</v>
      </c>
      <c r="E216" s="42">
        <v>0.8</v>
      </c>
      <c r="F216" s="45">
        <v>55</v>
      </c>
      <c r="G216" s="35">
        <v>316.58172999999999</v>
      </c>
      <c r="H216" s="81"/>
      <c r="I216" s="81"/>
    </row>
    <row r="217" spans="1:9" ht="47.25" x14ac:dyDescent="0.25">
      <c r="A217" s="47"/>
      <c r="B217" s="36" t="s">
        <v>610</v>
      </c>
      <c r="C217" s="37">
        <v>2017</v>
      </c>
      <c r="D217" s="43" t="s">
        <v>344</v>
      </c>
      <c r="E217" s="42">
        <v>0.33</v>
      </c>
      <c r="F217" s="45">
        <v>90</v>
      </c>
      <c r="G217" s="35">
        <v>182.04024999999999</v>
      </c>
      <c r="H217" s="81"/>
      <c r="I217" s="81"/>
    </row>
    <row r="218" spans="1:9" ht="47.25" x14ac:dyDescent="0.25">
      <c r="A218" s="47"/>
      <c r="B218" s="36" t="s">
        <v>611</v>
      </c>
      <c r="C218" s="37">
        <v>2017</v>
      </c>
      <c r="D218" s="43" t="s">
        <v>344</v>
      </c>
      <c r="E218" s="42">
        <v>0.38</v>
      </c>
      <c r="F218" s="45">
        <v>10</v>
      </c>
      <c r="G218" s="35">
        <v>225.67178999999999</v>
      </c>
      <c r="H218" s="81"/>
      <c r="I218" s="81"/>
    </row>
    <row r="219" spans="1:9" ht="47.25" x14ac:dyDescent="0.25">
      <c r="A219" s="47"/>
      <c r="B219" s="36" t="s">
        <v>612</v>
      </c>
      <c r="C219" s="37">
        <v>2017</v>
      </c>
      <c r="D219" s="43" t="s">
        <v>344</v>
      </c>
      <c r="E219" s="42">
        <v>0.43</v>
      </c>
      <c r="F219" s="45">
        <v>45</v>
      </c>
      <c r="G219" s="35">
        <v>238.99687</v>
      </c>
      <c r="H219" s="81"/>
      <c r="I219" s="81"/>
    </row>
    <row r="220" spans="1:9" ht="47.25" x14ac:dyDescent="0.25">
      <c r="A220" s="47"/>
      <c r="B220" s="36" t="s">
        <v>613</v>
      </c>
      <c r="C220" s="37">
        <v>2017</v>
      </c>
      <c r="D220" s="43" t="s">
        <v>344</v>
      </c>
      <c r="E220" s="42">
        <v>0.04</v>
      </c>
      <c r="F220" s="45">
        <v>15</v>
      </c>
      <c r="G220" s="35">
        <v>28.195499999999999</v>
      </c>
      <c r="H220" s="81"/>
      <c r="I220" s="81"/>
    </row>
    <row r="221" spans="1:9" ht="47.25" x14ac:dyDescent="0.25">
      <c r="A221" s="47"/>
      <c r="B221" s="36" t="s">
        <v>614</v>
      </c>
      <c r="C221" s="37">
        <v>2017</v>
      </c>
      <c r="D221" s="43" t="s">
        <v>344</v>
      </c>
      <c r="E221" s="42">
        <v>7.0000000000000007E-2</v>
      </c>
      <c r="F221" s="45">
        <v>15</v>
      </c>
      <c r="G221" s="35">
        <v>48.039409999999997</v>
      </c>
      <c r="H221" s="81"/>
      <c r="I221" s="81"/>
    </row>
    <row r="222" spans="1:9" ht="47.25" x14ac:dyDescent="0.25">
      <c r="A222" s="47"/>
      <c r="B222" s="36" t="s">
        <v>615</v>
      </c>
      <c r="C222" s="37">
        <v>2017</v>
      </c>
      <c r="D222" s="43" t="s">
        <v>344</v>
      </c>
      <c r="E222" s="42">
        <v>2.0710000000000002</v>
      </c>
      <c r="F222" s="45">
        <v>180</v>
      </c>
      <c r="G222" s="35">
        <v>2891.4029999999998</v>
      </c>
      <c r="H222" s="81"/>
      <c r="I222" s="81"/>
    </row>
    <row r="223" spans="1:9" ht="47.25" x14ac:dyDescent="0.25">
      <c r="A223" s="47"/>
      <c r="B223" s="36" t="s">
        <v>616</v>
      </c>
      <c r="C223" s="37">
        <v>2017</v>
      </c>
      <c r="D223" s="43" t="s">
        <v>344</v>
      </c>
      <c r="E223" s="42">
        <v>0.39500000000000002</v>
      </c>
      <c r="F223" s="45">
        <v>90</v>
      </c>
      <c r="G223" s="35">
        <v>370.82499999999999</v>
      </c>
      <c r="H223" s="81"/>
      <c r="I223" s="81"/>
    </row>
    <row r="224" spans="1:9" ht="47.25" x14ac:dyDescent="0.25">
      <c r="A224" s="47"/>
      <c r="B224" s="36" t="s">
        <v>617</v>
      </c>
      <c r="C224" s="37">
        <v>2017</v>
      </c>
      <c r="D224" s="43" t="s">
        <v>344</v>
      </c>
      <c r="E224" s="42">
        <v>0.12</v>
      </c>
      <c r="F224" s="45">
        <v>5</v>
      </c>
      <c r="G224" s="35">
        <v>50.69547</v>
      </c>
      <c r="H224" s="81"/>
      <c r="I224" s="81"/>
    </row>
    <row r="225" spans="1:9" ht="47.25" x14ac:dyDescent="0.25">
      <c r="A225" s="47"/>
      <c r="B225" s="36" t="s">
        <v>618</v>
      </c>
      <c r="C225" s="37">
        <v>2017</v>
      </c>
      <c r="D225" s="43" t="s">
        <v>344</v>
      </c>
      <c r="E225" s="42">
        <v>1.2</v>
      </c>
      <c r="F225" s="45">
        <v>75</v>
      </c>
      <c r="G225" s="35">
        <v>974.55417999999997</v>
      </c>
      <c r="H225" s="81"/>
      <c r="I225" s="81"/>
    </row>
    <row r="226" spans="1:9" ht="47.25" x14ac:dyDescent="0.25">
      <c r="A226" s="47"/>
      <c r="B226" s="36" t="s">
        <v>619</v>
      </c>
      <c r="C226" s="37">
        <v>2017</v>
      </c>
      <c r="D226" s="43" t="s">
        <v>344</v>
      </c>
      <c r="E226" s="42">
        <v>0.11799999999999999</v>
      </c>
      <c r="F226" s="45">
        <v>15</v>
      </c>
      <c r="G226" s="35">
        <v>69.957790000000003</v>
      </c>
      <c r="H226" s="81"/>
      <c r="I226" s="81"/>
    </row>
    <row r="227" spans="1:9" ht="47.25" x14ac:dyDescent="0.25">
      <c r="A227" s="47"/>
      <c r="B227" s="36" t="s">
        <v>620</v>
      </c>
      <c r="C227" s="37">
        <v>2017</v>
      </c>
      <c r="D227" s="37">
        <v>0.4</v>
      </c>
      <c r="E227" s="42">
        <v>0.191</v>
      </c>
      <c r="F227" s="37">
        <v>6</v>
      </c>
      <c r="G227" s="45">
        <v>121.65466000000001</v>
      </c>
      <c r="H227" s="81"/>
      <c r="I227" s="81"/>
    </row>
    <row r="228" spans="1:9" ht="47.25" x14ac:dyDescent="0.25">
      <c r="A228" s="47"/>
      <c r="B228" s="36" t="s">
        <v>621</v>
      </c>
      <c r="C228" s="37">
        <v>2017</v>
      </c>
      <c r="D228" s="37">
        <v>0.4</v>
      </c>
      <c r="E228" s="42">
        <v>5.8000000000000003E-2</v>
      </c>
      <c r="F228" s="37">
        <v>7</v>
      </c>
      <c r="G228" s="45">
        <v>59.504849999999998</v>
      </c>
      <c r="H228" s="81"/>
      <c r="I228" s="81"/>
    </row>
    <row r="229" spans="1:9" ht="47.25" x14ac:dyDescent="0.25">
      <c r="A229" s="47"/>
      <c r="B229" s="36" t="s">
        <v>622</v>
      </c>
      <c r="C229" s="37">
        <v>2017</v>
      </c>
      <c r="D229" s="37">
        <v>0.4</v>
      </c>
      <c r="E229" s="42">
        <v>0.191</v>
      </c>
      <c r="F229" s="37">
        <v>6</v>
      </c>
      <c r="G229" s="45">
        <v>113.07525</v>
      </c>
      <c r="H229" s="81"/>
      <c r="I229" s="81"/>
    </row>
    <row r="230" spans="1:9" ht="47.25" x14ac:dyDescent="0.25">
      <c r="A230" s="47"/>
      <c r="B230" s="36" t="s">
        <v>623</v>
      </c>
      <c r="C230" s="37">
        <v>2017</v>
      </c>
      <c r="D230" s="37">
        <v>0.4</v>
      </c>
      <c r="E230" s="42">
        <v>0.23899999999999999</v>
      </c>
      <c r="F230" s="37">
        <v>15</v>
      </c>
      <c r="G230" s="45">
        <v>81.570220000000006</v>
      </c>
      <c r="H230" s="81"/>
      <c r="I230" s="81"/>
    </row>
    <row r="231" spans="1:9" ht="47.25" x14ac:dyDescent="0.25">
      <c r="A231" s="47"/>
      <c r="B231" s="36" t="s">
        <v>624</v>
      </c>
      <c r="C231" s="37">
        <v>2017</v>
      </c>
      <c r="D231" s="37">
        <v>0.4</v>
      </c>
      <c r="E231" s="42">
        <v>0.14599999999999999</v>
      </c>
      <c r="F231" s="37">
        <v>15</v>
      </c>
      <c r="G231" s="45">
        <v>25.436</v>
      </c>
      <c r="H231" s="81"/>
      <c r="I231" s="81"/>
    </row>
    <row r="232" spans="1:9" ht="47.25" x14ac:dyDescent="0.25">
      <c r="A232" s="47"/>
      <c r="B232" s="36" t="s">
        <v>625</v>
      </c>
      <c r="C232" s="37">
        <v>2017</v>
      </c>
      <c r="D232" s="37">
        <v>0.4</v>
      </c>
      <c r="E232" s="42">
        <v>0.19400000000000001</v>
      </c>
      <c r="F232" s="37">
        <v>7</v>
      </c>
      <c r="G232" s="45">
        <v>89.391350000000003</v>
      </c>
      <c r="H232" s="81"/>
      <c r="I232" s="81"/>
    </row>
    <row r="233" spans="1:9" ht="47.25" x14ac:dyDescent="0.25">
      <c r="A233" s="47"/>
      <c r="B233" s="36" t="s">
        <v>626</v>
      </c>
      <c r="C233" s="37">
        <v>2017</v>
      </c>
      <c r="D233" s="37">
        <v>0.4</v>
      </c>
      <c r="E233" s="42">
        <v>0.13</v>
      </c>
      <c r="F233" s="37">
        <v>15</v>
      </c>
      <c r="G233" s="45">
        <v>72.376490000000004</v>
      </c>
      <c r="H233" s="81"/>
      <c r="I233" s="81"/>
    </row>
    <row r="234" spans="1:9" ht="47.25" x14ac:dyDescent="0.25">
      <c r="A234" s="47"/>
      <c r="B234" s="36" t="s">
        <v>627</v>
      </c>
      <c r="C234" s="37">
        <v>2017</v>
      </c>
      <c r="D234" s="37">
        <v>0.4</v>
      </c>
      <c r="E234" s="42">
        <v>0.25</v>
      </c>
      <c r="F234" s="37">
        <v>15</v>
      </c>
      <c r="G234" s="45">
        <v>163.36850000000001</v>
      </c>
      <c r="H234" s="81"/>
      <c r="I234" s="81"/>
    </row>
    <row r="235" spans="1:9" ht="47.25" x14ac:dyDescent="0.25">
      <c r="A235" s="47"/>
      <c r="B235" s="36" t="s">
        <v>628</v>
      </c>
      <c r="C235" s="37">
        <v>2017</v>
      </c>
      <c r="D235" s="37">
        <v>0.4</v>
      </c>
      <c r="E235" s="42">
        <v>0.23899999999999999</v>
      </c>
      <c r="F235" s="37">
        <v>10</v>
      </c>
      <c r="G235" s="45">
        <v>129.06001000000001</v>
      </c>
      <c r="H235" s="81"/>
      <c r="I235" s="81"/>
    </row>
    <row r="236" spans="1:9" ht="63" x14ac:dyDescent="0.25">
      <c r="A236" s="47"/>
      <c r="B236" s="36" t="s">
        <v>629</v>
      </c>
      <c r="C236" s="37">
        <v>2017</v>
      </c>
      <c r="D236" s="37">
        <v>10</v>
      </c>
      <c r="E236" s="42">
        <v>3.2000000000000001E-2</v>
      </c>
      <c r="F236" s="37">
        <v>200</v>
      </c>
      <c r="G236" s="45">
        <v>42.363549999999996</v>
      </c>
      <c r="H236" s="81"/>
      <c r="I236" s="81"/>
    </row>
    <row r="237" spans="1:9" ht="47.25" x14ac:dyDescent="0.25">
      <c r="A237" s="47"/>
      <c r="B237" s="36" t="s">
        <v>630</v>
      </c>
      <c r="C237" s="37">
        <v>2017</v>
      </c>
      <c r="D237" s="37">
        <v>10</v>
      </c>
      <c r="E237" s="42">
        <v>0.26200000000000001</v>
      </c>
      <c r="F237" s="37">
        <v>85</v>
      </c>
      <c r="G237" s="45">
        <v>279.69087999999999</v>
      </c>
      <c r="H237" s="81"/>
      <c r="I237" s="81"/>
    </row>
    <row r="238" spans="1:9" ht="47.25" x14ac:dyDescent="0.25">
      <c r="A238" s="47"/>
      <c r="B238" s="36" t="s">
        <v>631</v>
      </c>
      <c r="C238" s="37">
        <v>2017</v>
      </c>
      <c r="D238" s="43" t="s">
        <v>343</v>
      </c>
      <c r="E238" s="42">
        <v>0.12</v>
      </c>
      <c r="F238" s="38">
        <v>6</v>
      </c>
      <c r="G238" s="35">
        <v>126.30661000000001</v>
      </c>
      <c r="H238" s="81"/>
      <c r="I238" s="81"/>
    </row>
    <row r="239" spans="1:9" ht="63" x14ac:dyDescent="0.25">
      <c r="A239" s="47"/>
      <c r="B239" s="36" t="s">
        <v>632</v>
      </c>
      <c r="C239" s="37">
        <v>2017</v>
      </c>
      <c r="D239" s="37">
        <v>0.4</v>
      </c>
      <c r="E239" s="42">
        <v>3.5999999999999997E-2</v>
      </c>
      <c r="F239" s="37">
        <v>5</v>
      </c>
      <c r="G239" s="45">
        <v>32.996000000000002</v>
      </c>
      <c r="H239" s="81"/>
      <c r="I239" s="81"/>
    </row>
    <row r="240" spans="1:9" ht="47.25" x14ac:dyDescent="0.25">
      <c r="A240" s="47"/>
      <c r="B240" s="36" t="s">
        <v>633</v>
      </c>
      <c r="C240" s="37">
        <v>2017</v>
      </c>
      <c r="D240" s="43" t="s">
        <v>344</v>
      </c>
      <c r="E240" s="42">
        <v>3.5999999999999997E-2</v>
      </c>
      <c r="F240" s="38">
        <v>5</v>
      </c>
      <c r="G240" s="45">
        <v>19.182919999999999</v>
      </c>
      <c r="H240" s="81"/>
      <c r="I240" s="81"/>
    </row>
    <row r="241" spans="1:9" ht="47.25" x14ac:dyDescent="0.25">
      <c r="A241" s="47"/>
      <c r="B241" s="36" t="s">
        <v>634</v>
      </c>
      <c r="C241" s="37">
        <v>2017</v>
      </c>
      <c r="D241" s="43" t="s">
        <v>344</v>
      </c>
      <c r="E241" s="42">
        <v>4.4999999999999998E-2</v>
      </c>
      <c r="F241" s="45">
        <v>7.0000000000000007E-2</v>
      </c>
      <c r="G241" s="45">
        <v>25.488029999999998</v>
      </c>
      <c r="H241" s="81"/>
      <c r="I241" s="81"/>
    </row>
    <row r="242" spans="1:9" ht="47.25" x14ac:dyDescent="0.25">
      <c r="A242" s="47"/>
      <c r="B242" s="36" t="s">
        <v>635</v>
      </c>
      <c r="C242" s="37">
        <v>2017</v>
      </c>
      <c r="D242" s="43" t="s">
        <v>344</v>
      </c>
      <c r="E242" s="42">
        <v>0.125</v>
      </c>
      <c r="F242" s="45">
        <v>7.0000000000000007E-2</v>
      </c>
      <c r="G242" s="45">
        <v>56.739910000000002</v>
      </c>
      <c r="H242" s="81"/>
      <c r="I242" s="81"/>
    </row>
    <row r="243" spans="1:9" ht="31.5" x14ac:dyDescent="0.25">
      <c r="A243" s="47"/>
      <c r="B243" s="36" t="s">
        <v>636</v>
      </c>
      <c r="C243" s="37">
        <v>2017</v>
      </c>
      <c r="D243" s="43" t="s">
        <v>344</v>
      </c>
      <c r="E243" s="42">
        <v>4.2000000000000003E-2</v>
      </c>
      <c r="F243" s="45">
        <v>7.0000000000000007E-2</v>
      </c>
      <c r="G243" s="45">
        <v>24.89086</v>
      </c>
      <c r="H243" s="81"/>
      <c r="I243" s="81"/>
    </row>
    <row r="244" spans="1:9" ht="47.25" x14ac:dyDescent="0.25">
      <c r="A244" s="47"/>
      <c r="B244" s="36" t="s">
        <v>637</v>
      </c>
      <c r="C244" s="37">
        <v>2017</v>
      </c>
      <c r="D244" s="43" t="s">
        <v>344</v>
      </c>
      <c r="E244" s="42">
        <v>0.125</v>
      </c>
      <c r="F244" s="38">
        <v>50</v>
      </c>
      <c r="G244" s="45">
        <v>146.2569</v>
      </c>
      <c r="H244" s="81"/>
      <c r="I244" s="81"/>
    </row>
    <row r="245" spans="1:9" ht="47.25" x14ac:dyDescent="0.25">
      <c r="A245" s="47"/>
      <c r="B245" s="36" t="s">
        <v>638</v>
      </c>
      <c r="C245" s="37">
        <v>2017</v>
      </c>
      <c r="D245" s="43" t="s">
        <v>344</v>
      </c>
      <c r="E245" s="42">
        <v>0.06</v>
      </c>
      <c r="F245" s="38">
        <v>5</v>
      </c>
      <c r="G245" s="45">
        <v>51.110849999999999</v>
      </c>
      <c r="H245" s="81"/>
      <c r="I245" s="81"/>
    </row>
    <row r="246" spans="1:9" ht="47.25" x14ac:dyDescent="0.25">
      <c r="A246" s="47"/>
      <c r="B246" s="36" t="s">
        <v>639</v>
      </c>
      <c r="C246" s="37">
        <v>2017</v>
      </c>
      <c r="D246" s="43" t="s">
        <v>344</v>
      </c>
      <c r="E246" s="42">
        <v>3.5000000000000003E-2</v>
      </c>
      <c r="F246" s="38">
        <v>7</v>
      </c>
      <c r="G246" s="45">
        <v>23.418489999999998</v>
      </c>
      <c r="H246" s="81"/>
      <c r="I246" s="81"/>
    </row>
    <row r="247" spans="1:9" ht="47.25" x14ac:dyDescent="0.25">
      <c r="A247" s="47"/>
      <c r="B247" s="36" t="s">
        <v>640</v>
      </c>
      <c r="C247" s="37">
        <v>2017</v>
      </c>
      <c r="D247" s="43" t="s">
        <v>344</v>
      </c>
      <c r="E247" s="42">
        <v>0.25</v>
      </c>
      <c r="F247" s="38">
        <v>10</v>
      </c>
      <c r="G247" s="45">
        <v>166.95357000000001</v>
      </c>
      <c r="H247" s="81"/>
      <c r="I247" s="81"/>
    </row>
    <row r="248" spans="1:9" ht="47.25" x14ac:dyDescent="0.25">
      <c r="A248" s="47"/>
      <c r="B248" s="36" t="s">
        <v>641</v>
      </c>
      <c r="C248" s="37">
        <v>2017</v>
      </c>
      <c r="D248" s="43" t="s">
        <v>344</v>
      </c>
      <c r="E248" s="42">
        <v>9.7000000000000003E-2</v>
      </c>
      <c r="F248" s="38">
        <v>6</v>
      </c>
      <c r="G248" s="45">
        <v>89.308449999999993</v>
      </c>
      <c r="H248" s="81"/>
      <c r="I248" s="81"/>
    </row>
    <row r="249" spans="1:9" ht="47.25" x14ac:dyDescent="0.25">
      <c r="A249" s="47"/>
      <c r="B249" s="36" t="s">
        <v>642</v>
      </c>
      <c r="C249" s="37">
        <v>2017</v>
      </c>
      <c r="D249" s="43" t="s">
        <v>344</v>
      </c>
      <c r="E249" s="42">
        <v>0.03</v>
      </c>
      <c r="F249" s="38">
        <v>14</v>
      </c>
      <c r="G249" s="45">
        <v>19.259589999999999</v>
      </c>
      <c r="H249" s="81"/>
      <c r="I249" s="81"/>
    </row>
    <row r="250" spans="1:9" ht="47.25" x14ac:dyDescent="0.25">
      <c r="A250" s="47"/>
      <c r="B250" s="36" t="s">
        <v>643</v>
      </c>
      <c r="C250" s="37">
        <v>2017</v>
      </c>
      <c r="D250" s="43" t="s">
        <v>344</v>
      </c>
      <c r="E250" s="42">
        <v>0.08</v>
      </c>
      <c r="F250" s="38">
        <v>7</v>
      </c>
      <c r="G250" s="45">
        <v>75.112889999999993</v>
      </c>
      <c r="H250" s="81"/>
      <c r="I250" s="81"/>
    </row>
    <row r="251" spans="1:9" ht="63" x14ac:dyDescent="0.25">
      <c r="A251" s="47"/>
      <c r="B251" s="36" t="s">
        <v>644</v>
      </c>
      <c r="C251" s="37">
        <v>2017</v>
      </c>
      <c r="D251" s="43" t="s">
        <v>344</v>
      </c>
      <c r="E251" s="42">
        <v>4.4999999999999998E-2</v>
      </c>
      <c r="F251" s="38">
        <v>3</v>
      </c>
      <c r="G251" s="45">
        <v>15.67728</v>
      </c>
      <c r="H251" s="81"/>
      <c r="I251" s="81"/>
    </row>
    <row r="252" spans="1:9" ht="47.25" x14ac:dyDescent="0.25">
      <c r="A252" s="47"/>
      <c r="B252" s="36" t="s">
        <v>645</v>
      </c>
      <c r="C252" s="37">
        <v>2017</v>
      </c>
      <c r="D252" s="43" t="s">
        <v>344</v>
      </c>
      <c r="E252" s="42">
        <v>0.25</v>
      </c>
      <c r="F252" s="38">
        <v>5</v>
      </c>
      <c r="G252" s="45">
        <v>198.41695999999999</v>
      </c>
      <c r="H252" s="81"/>
      <c r="I252" s="81"/>
    </row>
    <row r="253" spans="1:9" ht="47.25" x14ac:dyDescent="0.25">
      <c r="A253" s="47"/>
      <c r="B253" s="36" t="s">
        <v>646</v>
      </c>
      <c r="C253" s="37">
        <v>2017</v>
      </c>
      <c r="D253" s="43" t="s">
        <v>344</v>
      </c>
      <c r="E253" s="42">
        <v>4.4999999999999998E-2</v>
      </c>
      <c r="F253" s="38">
        <v>5</v>
      </c>
      <c r="G253" s="45">
        <v>35.069949999999999</v>
      </c>
      <c r="H253" s="81"/>
      <c r="I253" s="81"/>
    </row>
    <row r="254" spans="1:9" ht="47.25" x14ac:dyDescent="0.25">
      <c r="A254" s="47"/>
      <c r="B254" s="36" t="s">
        <v>647</v>
      </c>
      <c r="C254" s="37">
        <v>2017</v>
      </c>
      <c r="D254" s="43" t="s">
        <v>344</v>
      </c>
      <c r="E254" s="42">
        <v>5.3999999999999999E-2</v>
      </c>
      <c r="F254" s="38">
        <v>10</v>
      </c>
      <c r="G254" s="35">
        <v>54.0976</v>
      </c>
      <c r="H254" s="81"/>
      <c r="I254" s="81"/>
    </row>
    <row r="255" spans="1:9" ht="47.25" x14ac:dyDescent="0.25">
      <c r="A255" s="47"/>
      <c r="B255" s="36" t="s">
        <v>648</v>
      </c>
      <c r="C255" s="37">
        <v>2017</v>
      </c>
      <c r="D255" s="43" t="s">
        <v>344</v>
      </c>
      <c r="E255" s="42">
        <v>0.2</v>
      </c>
      <c r="F255" s="38">
        <v>15</v>
      </c>
      <c r="G255" s="35">
        <v>75.997640000000004</v>
      </c>
      <c r="H255" s="81"/>
      <c r="I255" s="81"/>
    </row>
    <row r="256" spans="1:9" ht="47.25" x14ac:dyDescent="0.25">
      <c r="A256" s="47"/>
      <c r="B256" s="36" t="s">
        <v>649</v>
      </c>
      <c r="C256" s="37">
        <v>2017</v>
      </c>
      <c r="D256" s="43" t="s">
        <v>344</v>
      </c>
      <c r="E256" s="42">
        <v>0.27</v>
      </c>
      <c r="F256" s="38">
        <v>15</v>
      </c>
      <c r="G256" s="45">
        <v>61.123959999999997</v>
      </c>
      <c r="H256" s="81"/>
      <c r="I256" s="81"/>
    </row>
    <row r="257" spans="1:9" ht="31.5" x14ac:dyDescent="0.25">
      <c r="A257" s="47"/>
      <c r="B257" s="36" t="s">
        <v>650</v>
      </c>
      <c r="C257" s="37">
        <v>2017</v>
      </c>
      <c r="D257" s="43" t="s">
        <v>344</v>
      </c>
      <c r="E257" s="42">
        <v>0.18</v>
      </c>
      <c r="F257" s="46">
        <v>4.5</v>
      </c>
      <c r="G257" s="45">
        <v>139.16331</v>
      </c>
      <c r="H257" s="81"/>
      <c r="I257" s="81"/>
    </row>
    <row r="258" spans="1:9" ht="47.25" x14ac:dyDescent="0.25">
      <c r="A258" s="47"/>
      <c r="B258" s="36" t="s">
        <v>651</v>
      </c>
      <c r="C258" s="37">
        <v>2017</v>
      </c>
      <c r="D258" s="43" t="s">
        <v>344</v>
      </c>
      <c r="E258" s="42">
        <v>0.09</v>
      </c>
      <c r="F258" s="38">
        <v>5</v>
      </c>
      <c r="G258" s="45">
        <v>63.716949999999997</v>
      </c>
      <c r="H258" s="81"/>
      <c r="I258" s="81"/>
    </row>
    <row r="259" spans="1:9" ht="47.25" x14ac:dyDescent="0.25">
      <c r="A259" s="47"/>
      <c r="B259" s="36" t="s">
        <v>652</v>
      </c>
      <c r="C259" s="37">
        <v>2017</v>
      </c>
      <c r="D259" s="43" t="s">
        <v>344</v>
      </c>
      <c r="E259" s="42">
        <v>0.1</v>
      </c>
      <c r="F259" s="38">
        <v>5</v>
      </c>
      <c r="G259" s="45">
        <v>77.495559999999998</v>
      </c>
      <c r="H259" s="81"/>
      <c r="I259" s="81"/>
    </row>
    <row r="260" spans="1:9" ht="47.25" x14ac:dyDescent="0.25">
      <c r="A260" s="47"/>
      <c r="B260" s="36" t="s">
        <v>653</v>
      </c>
      <c r="C260" s="37">
        <v>2017</v>
      </c>
      <c r="D260" s="43" t="s">
        <v>344</v>
      </c>
      <c r="E260" s="42">
        <v>7.4999999999999997E-2</v>
      </c>
      <c r="F260" s="46">
        <v>5.2</v>
      </c>
      <c r="G260" s="45">
        <v>39.511769999999999</v>
      </c>
      <c r="H260" s="81"/>
      <c r="I260" s="81"/>
    </row>
    <row r="261" spans="1:9" ht="47.25" x14ac:dyDescent="0.25">
      <c r="A261" s="47"/>
      <c r="B261" s="36" t="s">
        <v>654</v>
      </c>
      <c r="C261" s="37">
        <v>2017</v>
      </c>
      <c r="D261" s="43" t="s">
        <v>344</v>
      </c>
      <c r="E261" s="42">
        <v>0.5</v>
      </c>
      <c r="F261" s="38">
        <v>5</v>
      </c>
      <c r="G261" s="45">
        <v>351.81702000000001</v>
      </c>
      <c r="H261" s="81"/>
      <c r="I261" s="81"/>
    </row>
    <row r="262" spans="1:9" ht="47.25" x14ac:dyDescent="0.25">
      <c r="A262" s="47"/>
      <c r="B262" s="36" t="s">
        <v>655</v>
      </c>
      <c r="C262" s="37">
        <v>2017</v>
      </c>
      <c r="D262" s="43" t="s">
        <v>344</v>
      </c>
      <c r="E262" s="42">
        <v>0.72099999999999997</v>
      </c>
      <c r="F262" s="38">
        <v>28</v>
      </c>
      <c r="G262" s="45">
        <v>445.19398999999999</v>
      </c>
      <c r="H262" s="81"/>
      <c r="I262" s="81"/>
    </row>
    <row r="263" spans="1:9" ht="47.25" x14ac:dyDescent="0.25">
      <c r="A263" s="47"/>
      <c r="B263" s="36" t="s">
        <v>656</v>
      </c>
      <c r="C263" s="37">
        <v>2017</v>
      </c>
      <c r="D263" s="43" t="s">
        <v>344</v>
      </c>
      <c r="E263" s="42">
        <v>0.04</v>
      </c>
      <c r="F263" s="38">
        <v>14</v>
      </c>
      <c r="G263" s="45">
        <v>88.587320000000005</v>
      </c>
      <c r="H263" s="81"/>
      <c r="I263" s="81"/>
    </row>
    <row r="264" spans="1:9" ht="47.25" x14ac:dyDescent="0.25">
      <c r="A264" s="47"/>
      <c r="B264" s="36" t="s">
        <v>657</v>
      </c>
      <c r="C264" s="37">
        <v>2017</v>
      </c>
      <c r="D264" s="43" t="s">
        <v>344</v>
      </c>
      <c r="E264" s="42">
        <v>0.21</v>
      </c>
      <c r="F264" s="38">
        <v>10</v>
      </c>
      <c r="G264" s="45">
        <v>204.24664999999999</v>
      </c>
      <c r="H264" s="81"/>
      <c r="I264" s="81"/>
    </row>
    <row r="265" spans="1:9" ht="47.25" x14ac:dyDescent="0.25">
      <c r="A265" s="47"/>
      <c r="B265" s="36" t="s">
        <v>658</v>
      </c>
      <c r="C265" s="37">
        <v>2017</v>
      </c>
      <c r="D265" s="43" t="s">
        <v>344</v>
      </c>
      <c r="E265" s="42">
        <v>0.87</v>
      </c>
      <c r="F265" s="46">
        <v>4.5</v>
      </c>
      <c r="G265" s="45">
        <v>558.10769000000005</v>
      </c>
      <c r="H265" s="81"/>
      <c r="I265" s="81"/>
    </row>
    <row r="266" spans="1:9" ht="47.25" x14ac:dyDescent="0.25">
      <c r="A266" s="47"/>
      <c r="B266" s="36" t="s">
        <v>659</v>
      </c>
      <c r="C266" s="37">
        <v>2018</v>
      </c>
      <c r="D266" s="43" t="s">
        <v>344</v>
      </c>
      <c r="E266" s="42">
        <v>0.05</v>
      </c>
      <c r="F266" s="46">
        <v>15</v>
      </c>
      <c r="G266" s="45">
        <v>7.8212700000000002</v>
      </c>
      <c r="H266" s="81"/>
      <c r="I266" s="81"/>
    </row>
    <row r="267" spans="1:9" ht="47.25" x14ac:dyDescent="0.25">
      <c r="A267" s="47"/>
      <c r="B267" s="36" t="s">
        <v>660</v>
      </c>
      <c r="C267" s="37">
        <v>2018</v>
      </c>
      <c r="D267" s="43" t="s">
        <v>344</v>
      </c>
      <c r="E267" s="42">
        <v>0.9</v>
      </c>
      <c r="F267" s="46">
        <v>135</v>
      </c>
      <c r="G267" s="45">
        <f>1188.32358+4.67134+42.02069</f>
        <v>1235.0156100000002</v>
      </c>
      <c r="H267" s="81"/>
      <c r="I267" s="81"/>
    </row>
    <row r="268" spans="1:9" ht="47.25" x14ac:dyDescent="0.25">
      <c r="A268" s="47"/>
      <c r="B268" s="36" t="s">
        <v>553</v>
      </c>
      <c r="C268" s="37">
        <v>2018</v>
      </c>
      <c r="D268" s="37">
        <v>0.4</v>
      </c>
      <c r="E268" s="37">
        <v>7.4999999999999997E-2</v>
      </c>
      <c r="F268" s="37">
        <v>15</v>
      </c>
      <c r="G268" s="35">
        <v>53.066380000000002</v>
      </c>
      <c r="H268" s="81"/>
      <c r="I268" s="81"/>
    </row>
    <row r="269" spans="1:9" ht="47.25" x14ac:dyDescent="0.25">
      <c r="A269" s="47"/>
      <c r="B269" s="36" t="s">
        <v>661</v>
      </c>
      <c r="C269" s="37">
        <v>2018</v>
      </c>
      <c r="D269" s="37">
        <v>10</v>
      </c>
      <c r="E269" s="37">
        <v>2.5999999999999999E-2</v>
      </c>
      <c r="F269" s="37">
        <v>15</v>
      </c>
      <c r="G269" s="35">
        <v>55.66986</v>
      </c>
      <c r="H269" s="81"/>
      <c r="I269" s="81"/>
    </row>
    <row r="270" spans="1:9" ht="47.25" x14ac:dyDescent="0.25">
      <c r="A270" s="47"/>
      <c r="B270" s="36" t="s">
        <v>662</v>
      </c>
      <c r="C270" s="37">
        <v>2018</v>
      </c>
      <c r="D270" s="37">
        <v>0.4</v>
      </c>
      <c r="E270" s="37">
        <v>4.2999999999999997E-2</v>
      </c>
      <c r="F270" s="37">
        <v>15</v>
      </c>
      <c r="G270" s="35">
        <v>20.296959999999999</v>
      </c>
      <c r="H270" s="81"/>
      <c r="I270" s="81"/>
    </row>
    <row r="271" spans="1:9" ht="63" x14ac:dyDescent="0.25">
      <c r="A271" s="47"/>
      <c r="B271" s="36" t="s">
        <v>663</v>
      </c>
      <c r="C271" s="37">
        <v>2018</v>
      </c>
      <c r="D271" s="37">
        <v>0.4</v>
      </c>
      <c r="E271" s="37">
        <v>0.33</v>
      </c>
      <c r="F271" s="37">
        <v>15</v>
      </c>
      <c r="G271" s="35">
        <v>118.42314</v>
      </c>
      <c r="H271" s="81"/>
      <c r="I271" s="81"/>
    </row>
    <row r="272" spans="1:9" ht="47.25" x14ac:dyDescent="0.25">
      <c r="A272" s="47"/>
      <c r="B272" s="36" t="s">
        <v>664</v>
      </c>
      <c r="C272" s="37">
        <v>2018</v>
      </c>
      <c r="D272" s="37">
        <v>0.4</v>
      </c>
      <c r="E272" s="37">
        <v>0.27200000000000002</v>
      </c>
      <c r="F272" s="37">
        <v>15</v>
      </c>
      <c r="G272" s="35">
        <v>65.014219999999995</v>
      </c>
      <c r="H272" s="81"/>
      <c r="I272" s="81"/>
    </row>
    <row r="273" spans="1:9" ht="47.25" x14ac:dyDescent="0.25">
      <c r="A273" s="47"/>
      <c r="B273" s="36" t="s">
        <v>665</v>
      </c>
      <c r="C273" s="37">
        <v>2018</v>
      </c>
      <c r="D273" s="37">
        <v>0.4</v>
      </c>
      <c r="E273" s="37">
        <v>0.35</v>
      </c>
      <c r="F273" s="37">
        <v>8</v>
      </c>
      <c r="G273" s="35">
        <v>129.34028000000001</v>
      </c>
      <c r="H273" s="81"/>
      <c r="I273" s="81"/>
    </row>
    <row r="274" spans="1:9" ht="47.25" x14ac:dyDescent="0.25">
      <c r="A274" s="47"/>
      <c r="B274" s="36" t="s">
        <v>666</v>
      </c>
      <c r="C274" s="37">
        <v>2018</v>
      </c>
      <c r="D274" s="37">
        <v>0.4</v>
      </c>
      <c r="E274" s="37">
        <v>2.5000000000000001E-2</v>
      </c>
      <c r="F274" s="37">
        <v>15</v>
      </c>
      <c r="G274" s="35">
        <v>11.972860000000001</v>
      </c>
      <c r="H274" s="81"/>
      <c r="I274" s="81"/>
    </row>
    <row r="275" spans="1:9" ht="47.25" x14ac:dyDescent="0.25">
      <c r="A275" s="47"/>
      <c r="B275" s="36" t="s">
        <v>667</v>
      </c>
      <c r="C275" s="37">
        <v>2018</v>
      </c>
      <c r="D275" s="37">
        <v>0.4</v>
      </c>
      <c r="E275" s="37">
        <v>0.16500000000000001</v>
      </c>
      <c r="F275" s="37">
        <v>15</v>
      </c>
      <c r="G275" s="35">
        <v>85.323570000000004</v>
      </c>
      <c r="H275" s="81"/>
      <c r="I275" s="81"/>
    </row>
    <row r="276" spans="1:9" ht="47.25" x14ac:dyDescent="0.25">
      <c r="A276" s="47"/>
      <c r="B276" s="36" t="s">
        <v>668</v>
      </c>
      <c r="C276" s="37">
        <v>2018</v>
      </c>
      <c r="D276" s="37">
        <v>0.4</v>
      </c>
      <c r="E276" s="37">
        <v>0.17499999999999999</v>
      </c>
      <c r="F276" s="37">
        <v>10</v>
      </c>
      <c r="G276" s="35">
        <v>95.969610000000003</v>
      </c>
      <c r="H276" s="81"/>
      <c r="I276" s="81"/>
    </row>
    <row r="277" spans="1:9" ht="47.25" x14ac:dyDescent="0.25">
      <c r="A277" s="47"/>
      <c r="B277" s="36" t="s">
        <v>669</v>
      </c>
      <c r="C277" s="37">
        <v>2018</v>
      </c>
      <c r="D277" s="37">
        <v>0.4</v>
      </c>
      <c r="E277" s="37">
        <v>0.03</v>
      </c>
      <c r="F277" s="37">
        <v>6</v>
      </c>
      <c r="G277" s="35">
        <v>17.391190000000002</v>
      </c>
      <c r="H277" s="81"/>
      <c r="I277" s="81"/>
    </row>
    <row r="278" spans="1:9" ht="47.25" x14ac:dyDescent="0.25">
      <c r="A278" s="47"/>
      <c r="B278" s="36" t="s">
        <v>670</v>
      </c>
      <c r="C278" s="37">
        <v>2018</v>
      </c>
      <c r="D278" s="37">
        <v>0.4</v>
      </c>
      <c r="E278" s="37">
        <v>0.125</v>
      </c>
      <c r="F278" s="37">
        <v>5</v>
      </c>
      <c r="G278" s="35">
        <v>78.379739999999998</v>
      </c>
      <c r="H278" s="81"/>
      <c r="I278" s="81"/>
    </row>
    <row r="279" spans="1:9" ht="47.25" x14ac:dyDescent="0.25">
      <c r="A279" s="47"/>
      <c r="B279" s="36" t="s">
        <v>671</v>
      </c>
      <c r="C279" s="37">
        <v>2018</v>
      </c>
      <c r="D279" s="37">
        <v>0.4</v>
      </c>
      <c r="E279" s="37">
        <v>0.06</v>
      </c>
      <c r="F279" s="37">
        <v>15</v>
      </c>
      <c r="G279" s="35">
        <v>66.454980000000006</v>
      </c>
      <c r="H279" s="81"/>
      <c r="I279" s="81"/>
    </row>
    <row r="280" spans="1:9" ht="47.25" x14ac:dyDescent="0.25">
      <c r="A280" s="47"/>
      <c r="B280" s="36" t="s">
        <v>672</v>
      </c>
      <c r="C280" s="37">
        <v>2018</v>
      </c>
      <c r="D280" s="37">
        <v>0.4</v>
      </c>
      <c r="E280" s="37">
        <v>0.12</v>
      </c>
      <c r="F280" s="37">
        <v>5</v>
      </c>
      <c r="G280" s="35">
        <v>111.7389</v>
      </c>
      <c r="H280" s="81"/>
      <c r="I280" s="81"/>
    </row>
    <row r="281" spans="1:9" ht="47.25" x14ac:dyDescent="0.25">
      <c r="A281" s="47"/>
      <c r="B281" s="36" t="s">
        <v>673</v>
      </c>
      <c r="C281" s="37">
        <v>2018</v>
      </c>
      <c r="D281" s="37">
        <v>10</v>
      </c>
      <c r="E281" s="37">
        <v>0.04</v>
      </c>
      <c r="F281" s="37">
        <v>150</v>
      </c>
      <c r="G281" s="35">
        <v>109.54823</v>
      </c>
      <c r="H281" s="81"/>
      <c r="I281" s="81"/>
    </row>
    <row r="282" spans="1:9" ht="47.25" x14ac:dyDescent="0.25">
      <c r="A282" s="47"/>
      <c r="B282" s="36" t="s">
        <v>674</v>
      </c>
      <c r="C282" s="37">
        <v>2018</v>
      </c>
      <c r="D282" s="37">
        <v>6</v>
      </c>
      <c r="E282" s="37">
        <v>0.28100000000000003</v>
      </c>
      <c r="F282" s="37">
        <v>30</v>
      </c>
      <c r="G282" s="35">
        <v>480.67887000000002</v>
      </c>
      <c r="H282" s="81"/>
      <c r="I282" s="81"/>
    </row>
    <row r="283" spans="1:9" ht="78.75" x14ac:dyDescent="0.25">
      <c r="A283" s="47"/>
      <c r="B283" s="36" t="s">
        <v>675</v>
      </c>
      <c r="C283" s="37">
        <v>2018</v>
      </c>
      <c r="D283" s="37">
        <v>10</v>
      </c>
      <c r="E283" s="37">
        <v>0.12</v>
      </c>
      <c r="F283" s="37">
        <v>260</v>
      </c>
      <c r="G283" s="35">
        <f>304.04497</f>
        <v>304.04496999999998</v>
      </c>
      <c r="H283" s="81"/>
      <c r="I283" s="81"/>
    </row>
    <row r="284" spans="1:9" ht="78.75" x14ac:dyDescent="0.25">
      <c r="A284" s="47"/>
      <c r="B284" s="36" t="s">
        <v>676</v>
      </c>
      <c r="C284" s="37">
        <v>2018</v>
      </c>
      <c r="D284" s="37">
        <v>10</v>
      </c>
      <c r="E284" s="37">
        <v>7.0000000000000007E-2</v>
      </c>
      <c r="F284" s="37">
        <v>220</v>
      </c>
      <c r="G284" s="35">
        <f>196.47072</f>
        <v>196.47072</v>
      </c>
      <c r="H284" s="81"/>
      <c r="I284" s="81"/>
    </row>
    <row r="285" spans="1:9" ht="47.25" x14ac:dyDescent="0.25">
      <c r="A285" s="47"/>
      <c r="B285" s="36" t="s">
        <v>677</v>
      </c>
      <c r="C285" s="37">
        <v>2018</v>
      </c>
      <c r="D285" s="37">
        <v>0.4</v>
      </c>
      <c r="E285" s="37">
        <v>7.0000000000000007E-2</v>
      </c>
      <c r="F285" s="37">
        <v>14</v>
      </c>
      <c r="G285" s="45">
        <v>29.8813</v>
      </c>
      <c r="H285" s="81"/>
      <c r="I285" s="81"/>
    </row>
    <row r="286" spans="1:9" ht="63" x14ac:dyDescent="0.25">
      <c r="A286" s="47"/>
      <c r="B286" s="36" t="s">
        <v>678</v>
      </c>
      <c r="C286" s="37">
        <v>2018</v>
      </c>
      <c r="D286" s="37">
        <v>0.4</v>
      </c>
      <c r="E286" s="37">
        <v>0.23899999999999999</v>
      </c>
      <c r="F286" s="37">
        <v>5</v>
      </c>
      <c r="G286" s="45">
        <v>98.606279999999998</v>
      </c>
      <c r="H286" s="81"/>
      <c r="I286" s="81"/>
    </row>
    <row r="287" spans="1:9" ht="47.25" x14ac:dyDescent="0.25">
      <c r="A287" s="47"/>
      <c r="B287" s="36" t="s">
        <v>679</v>
      </c>
      <c r="C287" s="37">
        <v>2018</v>
      </c>
      <c r="D287" s="37">
        <v>0.4</v>
      </c>
      <c r="E287" s="37">
        <v>0.3</v>
      </c>
      <c r="F287" s="37">
        <v>15</v>
      </c>
      <c r="G287" s="45">
        <v>130.65298999999999</v>
      </c>
      <c r="H287" s="81"/>
      <c r="I287" s="81"/>
    </row>
    <row r="288" spans="1:9" ht="63" x14ac:dyDescent="0.25">
      <c r="A288" s="47"/>
      <c r="B288" s="36" t="s">
        <v>680</v>
      </c>
      <c r="C288" s="37">
        <v>2018</v>
      </c>
      <c r="D288" s="37">
        <v>10</v>
      </c>
      <c r="E288" s="37">
        <v>0.02</v>
      </c>
      <c r="F288" s="37">
        <v>5</v>
      </c>
      <c r="G288" s="45">
        <f>61.67514</f>
        <v>61.675139999999999</v>
      </c>
      <c r="H288" s="81"/>
      <c r="I288" s="81"/>
    </row>
    <row r="289" spans="1:9" ht="47.25" x14ac:dyDescent="0.25">
      <c r="A289" s="47"/>
      <c r="B289" s="36" t="s">
        <v>681</v>
      </c>
      <c r="C289" s="37">
        <v>2018</v>
      </c>
      <c r="D289" s="37">
        <v>0.4</v>
      </c>
      <c r="E289" s="37">
        <v>0.13600000000000001</v>
      </c>
      <c r="F289" s="37">
        <v>7</v>
      </c>
      <c r="G289" s="45">
        <v>89.110529999999997</v>
      </c>
      <c r="H289" s="81"/>
      <c r="I289" s="81"/>
    </row>
    <row r="290" spans="1:9" ht="78.75" x14ac:dyDescent="0.25">
      <c r="A290" s="47"/>
      <c r="B290" s="36" t="s">
        <v>682</v>
      </c>
      <c r="C290" s="37">
        <v>2018</v>
      </c>
      <c r="D290" s="37">
        <v>0.4</v>
      </c>
      <c r="E290" s="37">
        <v>0.14199999999999999</v>
      </c>
      <c r="F290" s="37">
        <v>14</v>
      </c>
      <c r="G290" s="45">
        <v>35.672519999999999</v>
      </c>
      <c r="H290" s="81"/>
      <c r="I290" s="81"/>
    </row>
    <row r="291" spans="1:9" ht="78.75" x14ac:dyDescent="0.25">
      <c r="A291" s="47"/>
      <c r="B291" s="36" t="s">
        <v>683</v>
      </c>
      <c r="C291" s="37">
        <v>2018</v>
      </c>
      <c r="D291" s="37">
        <v>0.4</v>
      </c>
      <c r="E291" s="37">
        <v>0.2</v>
      </c>
      <c r="F291" s="37">
        <v>14.26</v>
      </c>
      <c r="G291" s="45">
        <v>171.38695000000001</v>
      </c>
      <c r="H291" s="81"/>
      <c r="I291" s="81"/>
    </row>
    <row r="292" spans="1:9" ht="94.5" x14ac:dyDescent="0.25">
      <c r="A292" s="47"/>
      <c r="B292" s="36" t="s">
        <v>684</v>
      </c>
      <c r="C292" s="37">
        <v>2018</v>
      </c>
      <c r="D292" s="37">
        <v>0.4</v>
      </c>
      <c r="E292" s="37">
        <v>8.4000000000000005E-2</v>
      </c>
      <c r="F292" s="37">
        <v>10</v>
      </c>
      <c r="G292" s="35">
        <v>83.025149999999996</v>
      </c>
      <c r="H292" s="81"/>
      <c r="I292" s="81"/>
    </row>
    <row r="293" spans="1:9" ht="47.25" x14ac:dyDescent="0.25">
      <c r="A293" s="47"/>
      <c r="B293" s="36" t="s">
        <v>685</v>
      </c>
      <c r="C293" s="37">
        <v>2018</v>
      </c>
      <c r="D293" s="37">
        <v>0.4</v>
      </c>
      <c r="E293" s="37">
        <v>4.65E-2</v>
      </c>
      <c r="F293" s="37">
        <v>5</v>
      </c>
      <c r="G293" s="35">
        <v>23.119009999999999</v>
      </c>
      <c r="H293" s="81"/>
      <c r="I293" s="81"/>
    </row>
    <row r="294" spans="1:9" ht="63" x14ac:dyDescent="0.25">
      <c r="A294" s="47"/>
      <c r="B294" s="36" t="s">
        <v>686</v>
      </c>
      <c r="C294" s="37">
        <v>2018</v>
      </c>
      <c r="D294" s="37">
        <v>0.4</v>
      </c>
      <c r="E294" s="37">
        <v>0.09</v>
      </c>
      <c r="F294" s="37">
        <v>3</v>
      </c>
      <c r="G294" s="35">
        <v>33.890030000000003</v>
      </c>
      <c r="H294" s="81"/>
      <c r="I294" s="81"/>
    </row>
    <row r="295" spans="1:9" ht="63" x14ac:dyDescent="0.25">
      <c r="A295" s="47"/>
      <c r="B295" s="36" t="s">
        <v>687</v>
      </c>
      <c r="C295" s="37">
        <v>2018</v>
      </c>
      <c r="D295" s="37">
        <v>0.4</v>
      </c>
      <c r="E295" s="37">
        <v>0.152</v>
      </c>
      <c r="F295" s="37">
        <v>5</v>
      </c>
      <c r="G295" s="35">
        <v>65.675210000000007</v>
      </c>
      <c r="H295" s="81"/>
      <c r="I295" s="81"/>
    </row>
    <row r="296" spans="1:9" ht="47.25" x14ac:dyDescent="0.25">
      <c r="A296" s="47"/>
      <c r="B296" s="36" t="s">
        <v>688</v>
      </c>
      <c r="C296" s="37">
        <v>2018</v>
      </c>
      <c r="D296" s="37">
        <v>0.4</v>
      </c>
      <c r="E296" s="37">
        <v>2.9000000000000001E-2</v>
      </c>
      <c r="F296" s="37">
        <v>7</v>
      </c>
      <c r="G296" s="35">
        <v>22.775659999999998</v>
      </c>
      <c r="H296" s="81"/>
      <c r="I296" s="81"/>
    </row>
    <row r="297" spans="1:9" ht="47.25" x14ac:dyDescent="0.25">
      <c r="A297" s="47"/>
      <c r="B297" s="36" t="s">
        <v>689</v>
      </c>
      <c r="C297" s="37">
        <v>2018</v>
      </c>
      <c r="D297" s="37">
        <v>0.4</v>
      </c>
      <c r="E297" s="37">
        <v>0.1</v>
      </c>
      <c r="F297" s="37">
        <v>30</v>
      </c>
      <c r="G297" s="35">
        <v>77.389049999999997</v>
      </c>
      <c r="H297" s="81"/>
      <c r="I297" s="81"/>
    </row>
    <row r="298" spans="1:9" ht="47.25" x14ac:dyDescent="0.25">
      <c r="A298" s="47"/>
      <c r="B298" s="36" t="s">
        <v>690</v>
      </c>
      <c r="C298" s="37">
        <v>2018</v>
      </c>
      <c r="D298" s="37">
        <v>0.4</v>
      </c>
      <c r="E298" s="37">
        <v>0.16</v>
      </c>
      <c r="F298" s="37">
        <v>15</v>
      </c>
      <c r="G298" s="35">
        <v>164.22641999999999</v>
      </c>
      <c r="H298" s="81"/>
      <c r="I298" s="81"/>
    </row>
    <row r="299" spans="1:9" ht="78.75" x14ac:dyDescent="0.25">
      <c r="A299" s="47"/>
      <c r="B299" s="36" t="s">
        <v>691</v>
      </c>
      <c r="C299" s="37">
        <v>2018</v>
      </c>
      <c r="D299" s="37">
        <v>0.4</v>
      </c>
      <c r="E299" s="37">
        <v>0.104</v>
      </c>
      <c r="F299" s="37">
        <v>15</v>
      </c>
      <c r="G299" s="35">
        <v>68.413409999999999</v>
      </c>
      <c r="H299" s="81"/>
      <c r="I299" s="81"/>
    </row>
    <row r="300" spans="1:9" ht="63" x14ac:dyDescent="0.25">
      <c r="A300" s="47"/>
      <c r="B300" s="36" t="s">
        <v>692</v>
      </c>
      <c r="C300" s="37">
        <v>2018</v>
      </c>
      <c r="D300" s="37">
        <v>0.4</v>
      </c>
      <c r="E300" s="37">
        <v>0.06</v>
      </c>
      <c r="F300" s="37">
        <v>15</v>
      </c>
      <c r="G300" s="35">
        <v>62.959710000000001</v>
      </c>
      <c r="H300" s="81"/>
      <c r="I300" s="81"/>
    </row>
    <row r="301" spans="1:9" ht="47.25" x14ac:dyDescent="0.25">
      <c r="A301" s="47"/>
      <c r="B301" s="36" t="s">
        <v>693</v>
      </c>
      <c r="C301" s="37">
        <v>2018</v>
      </c>
      <c r="D301" s="37">
        <v>0.4</v>
      </c>
      <c r="E301" s="37">
        <v>0.184</v>
      </c>
      <c r="F301" s="37">
        <v>15</v>
      </c>
      <c r="G301" s="35">
        <v>45.506749999999997</v>
      </c>
      <c r="H301" s="81"/>
      <c r="I301" s="81"/>
    </row>
    <row r="302" spans="1:9" ht="47.25" x14ac:dyDescent="0.25">
      <c r="A302" s="47"/>
      <c r="B302" s="36" t="s">
        <v>694</v>
      </c>
      <c r="C302" s="37">
        <v>2018</v>
      </c>
      <c r="D302" s="37">
        <v>0.4</v>
      </c>
      <c r="E302" s="37">
        <v>0.13</v>
      </c>
      <c r="F302" s="37">
        <v>25</v>
      </c>
      <c r="G302" s="35">
        <v>109.64221000000001</v>
      </c>
      <c r="H302" s="81"/>
      <c r="I302" s="81"/>
    </row>
    <row r="303" spans="1:9" ht="47.25" x14ac:dyDescent="0.25">
      <c r="A303" s="47"/>
      <c r="B303" s="36" t="s">
        <v>695</v>
      </c>
      <c r="C303" s="37">
        <v>2018</v>
      </c>
      <c r="D303" s="37">
        <v>0.4</v>
      </c>
      <c r="E303" s="37">
        <v>0.32</v>
      </c>
      <c r="F303" s="37">
        <v>12</v>
      </c>
      <c r="G303" s="35">
        <v>123.09305000000001</v>
      </c>
      <c r="H303" s="81"/>
      <c r="I303" s="81"/>
    </row>
    <row r="304" spans="1:9" ht="47.25" x14ac:dyDescent="0.25">
      <c r="A304" s="47"/>
      <c r="B304" s="36" t="s">
        <v>696</v>
      </c>
      <c r="C304" s="37">
        <v>2018</v>
      </c>
      <c r="D304" s="37">
        <v>0.4</v>
      </c>
      <c r="E304" s="37">
        <v>0.27</v>
      </c>
      <c r="F304" s="37">
        <v>15</v>
      </c>
      <c r="G304" s="35">
        <v>153.09217000000001</v>
      </c>
      <c r="H304" s="81"/>
      <c r="I304" s="81"/>
    </row>
    <row r="305" spans="1:9" ht="47.25" x14ac:dyDescent="0.25">
      <c r="A305" s="47"/>
      <c r="B305" s="36" t="s">
        <v>697</v>
      </c>
      <c r="C305" s="37">
        <v>2018</v>
      </c>
      <c r="D305" s="37">
        <v>0.4</v>
      </c>
      <c r="E305" s="37">
        <v>0.18</v>
      </c>
      <c r="F305" s="37">
        <v>10</v>
      </c>
      <c r="G305" s="35">
        <v>131.83702</v>
      </c>
      <c r="H305" s="81"/>
      <c r="I305" s="81"/>
    </row>
    <row r="306" spans="1:9" ht="47.25" x14ac:dyDescent="0.25">
      <c r="A306" s="47"/>
      <c r="B306" s="36" t="s">
        <v>698</v>
      </c>
      <c r="C306" s="37">
        <v>2018</v>
      </c>
      <c r="D306" s="37">
        <v>0.4</v>
      </c>
      <c r="E306" s="37">
        <v>0.18</v>
      </c>
      <c r="F306" s="37">
        <v>10</v>
      </c>
      <c r="G306" s="35">
        <v>116.57523</v>
      </c>
      <c r="H306" s="81"/>
      <c r="I306" s="81"/>
    </row>
    <row r="307" spans="1:9" ht="47.25" x14ac:dyDescent="0.25">
      <c r="A307" s="47"/>
      <c r="B307" s="36" t="str">
        <f>B306</f>
        <v xml:space="preserve">Строительство отпайки ВЛ 10 кВ Ф-157 от ПС 110/10 кВ "Пригородная", строительство ВЛ-0,4 кВ и ТП 10/0,4 кВ  для технологического присоединения </v>
      </c>
      <c r="C307" s="37">
        <v>2018</v>
      </c>
      <c r="D307" s="37">
        <v>10</v>
      </c>
      <c r="E307" s="37">
        <v>1.6E-2</v>
      </c>
      <c r="F307" s="37">
        <v>10</v>
      </c>
      <c r="G307" s="35">
        <v>28.12527</v>
      </c>
      <c r="H307" s="81"/>
      <c r="I307" s="81"/>
    </row>
    <row r="308" spans="1:9" ht="47.25" x14ac:dyDescent="0.25">
      <c r="A308" s="47"/>
      <c r="B308" s="36" t="s">
        <v>699</v>
      </c>
      <c r="C308" s="37">
        <v>2018</v>
      </c>
      <c r="D308" s="37">
        <v>0.4</v>
      </c>
      <c r="E308" s="37">
        <v>3.4000000000000002E-2</v>
      </c>
      <c r="F308" s="37">
        <v>7</v>
      </c>
      <c r="G308" s="35">
        <v>41.182810000000003</v>
      </c>
      <c r="H308" s="81"/>
      <c r="I308" s="81"/>
    </row>
    <row r="309" spans="1:9" ht="47.25" x14ac:dyDescent="0.25">
      <c r="A309" s="47"/>
      <c r="B309" s="36" t="s">
        <v>700</v>
      </c>
      <c r="C309" s="37">
        <v>2018</v>
      </c>
      <c r="D309" s="37">
        <v>0.4</v>
      </c>
      <c r="E309" s="42">
        <v>0.3</v>
      </c>
      <c r="F309" s="37">
        <f>15+15</f>
        <v>30</v>
      </c>
      <c r="G309" s="35">
        <v>105.20589</v>
      </c>
      <c r="H309" s="81"/>
      <c r="I309" s="81"/>
    </row>
    <row r="310" spans="1:9" ht="78.75" x14ac:dyDescent="0.25">
      <c r="A310" s="47"/>
      <c r="B310" s="36" t="s">
        <v>676</v>
      </c>
      <c r="C310" s="37">
        <v>2018</v>
      </c>
      <c r="D310" s="37">
        <v>10</v>
      </c>
      <c r="E310" s="42">
        <v>7.4999999999999997E-2</v>
      </c>
      <c r="F310" s="37">
        <v>149</v>
      </c>
      <c r="G310" s="35">
        <v>155.1883</v>
      </c>
      <c r="H310" s="81"/>
      <c r="I310" s="81"/>
    </row>
    <row r="311" spans="1:9" ht="47.25" x14ac:dyDescent="0.25">
      <c r="A311" s="47"/>
      <c r="B311" s="36" t="s">
        <v>701</v>
      </c>
      <c r="C311" s="37">
        <v>2018</v>
      </c>
      <c r="D311" s="37">
        <v>0.4</v>
      </c>
      <c r="E311" s="42">
        <v>1.7669999999999999</v>
      </c>
      <c r="F311" s="37">
        <v>127</v>
      </c>
      <c r="G311" s="35">
        <v>845.47396000000003</v>
      </c>
      <c r="H311" s="81"/>
      <c r="I311" s="81"/>
    </row>
    <row r="312" spans="1:9" ht="78.75" x14ac:dyDescent="0.25">
      <c r="A312" s="47"/>
      <c r="B312" s="36" t="s">
        <v>702</v>
      </c>
      <c r="C312" s="37">
        <v>2018</v>
      </c>
      <c r="D312" s="37">
        <v>0.4</v>
      </c>
      <c r="E312" s="42">
        <v>0.48</v>
      </c>
      <c r="F312" s="37">
        <v>15</v>
      </c>
      <c r="G312" s="35">
        <v>144.83339000000001</v>
      </c>
      <c r="H312" s="81"/>
      <c r="I312" s="81"/>
    </row>
    <row r="313" spans="1:9" ht="47.25" x14ac:dyDescent="0.25">
      <c r="A313" s="47"/>
      <c r="B313" s="36" t="s">
        <v>703</v>
      </c>
      <c r="C313" s="37">
        <v>2018</v>
      </c>
      <c r="D313" s="37">
        <v>0.4</v>
      </c>
      <c r="E313" s="42">
        <v>0.06</v>
      </c>
      <c r="F313" s="37">
        <v>15</v>
      </c>
      <c r="G313" s="35">
        <v>80.256590000000003</v>
      </c>
      <c r="H313" s="81"/>
      <c r="I313" s="81"/>
    </row>
    <row r="314" spans="1:9" ht="63" x14ac:dyDescent="0.25">
      <c r="A314" s="47"/>
      <c r="B314" s="36" t="s">
        <v>704</v>
      </c>
      <c r="C314" s="37">
        <v>2018</v>
      </c>
      <c r="D314" s="37">
        <v>0.4</v>
      </c>
      <c r="E314" s="42">
        <v>9.8000000000000004E-2</v>
      </c>
      <c r="F314" s="37">
        <v>15</v>
      </c>
      <c r="G314" s="35">
        <v>45.00517</v>
      </c>
      <c r="H314" s="81"/>
      <c r="I314" s="81"/>
    </row>
    <row r="315" spans="1:9" ht="63" x14ac:dyDescent="0.25">
      <c r="A315" s="47"/>
      <c r="B315" s="36" t="s">
        <v>705</v>
      </c>
      <c r="C315" s="37">
        <v>2018</v>
      </c>
      <c r="D315" s="37">
        <v>0.4</v>
      </c>
      <c r="E315" s="42">
        <v>0.105</v>
      </c>
      <c r="F315" s="37">
        <v>5</v>
      </c>
      <c r="G315" s="35">
        <v>47.23742</v>
      </c>
      <c r="H315" s="81"/>
      <c r="I315" s="81"/>
    </row>
    <row r="316" spans="1:9" ht="63" x14ac:dyDescent="0.25">
      <c r="A316" s="47"/>
      <c r="B316" s="36" t="s">
        <v>706</v>
      </c>
      <c r="C316" s="37">
        <v>2018</v>
      </c>
      <c r="D316" s="37">
        <v>0.4</v>
      </c>
      <c r="E316" s="42">
        <v>3.7999999999999999E-2</v>
      </c>
      <c r="F316" s="37">
        <v>15</v>
      </c>
      <c r="G316" s="35">
        <f>31.2211</f>
        <v>31.2211</v>
      </c>
      <c r="H316" s="81"/>
      <c r="I316" s="81"/>
    </row>
    <row r="317" spans="1:9" ht="31.5" x14ac:dyDescent="0.25">
      <c r="A317" s="47"/>
      <c r="B317" s="36" t="s">
        <v>707</v>
      </c>
      <c r="C317" s="37">
        <v>2018</v>
      </c>
      <c r="D317" s="37">
        <v>0.4</v>
      </c>
      <c r="E317" s="42">
        <v>4.2000000000000003E-2</v>
      </c>
      <c r="F317" s="37">
        <v>7</v>
      </c>
      <c r="G317" s="35">
        <f>39.37012-0.2885</f>
        <v>39.081620000000001</v>
      </c>
      <c r="H317" s="81"/>
      <c r="I317" s="81"/>
    </row>
    <row r="318" spans="1:9" ht="31.5" x14ac:dyDescent="0.25">
      <c r="A318" s="47"/>
      <c r="B318" s="36" t="s">
        <v>708</v>
      </c>
      <c r="C318" s="37">
        <v>2018</v>
      </c>
      <c r="D318" s="37">
        <v>0.4</v>
      </c>
      <c r="E318" s="42">
        <v>0.05</v>
      </c>
      <c r="F318" s="37">
        <v>7</v>
      </c>
      <c r="G318" s="35">
        <f>37.93814-0.27801</f>
        <v>37.660129999999995</v>
      </c>
      <c r="H318" s="81"/>
      <c r="I318" s="81"/>
    </row>
    <row r="319" spans="1:9" ht="31.5" x14ac:dyDescent="0.25">
      <c r="A319" s="47"/>
      <c r="B319" s="36" t="s">
        <v>709</v>
      </c>
      <c r="C319" s="37">
        <v>2018</v>
      </c>
      <c r="D319" s="37">
        <v>0.4</v>
      </c>
      <c r="E319" s="42">
        <v>0.22</v>
      </c>
      <c r="F319" s="37">
        <v>15</v>
      </c>
      <c r="G319" s="35">
        <v>116.16555</v>
      </c>
      <c r="H319" s="81"/>
      <c r="I319" s="81"/>
    </row>
    <row r="320" spans="1:9" ht="47.25" x14ac:dyDescent="0.25">
      <c r="A320" s="47"/>
      <c r="B320" s="36" t="s">
        <v>710</v>
      </c>
      <c r="C320" s="37">
        <v>2018</v>
      </c>
      <c r="D320" s="37">
        <v>0.4</v>
      </c>
      <c r="E320" s="42">
        <v>0.08</v>
      </c>
      <c r="F320" s="37">
        <v>15</v>
      </c>
      <c r="G320" s="35">
        <v>55.88449</v>
      </c>
      <c r="H320" s="81"/>
      <c r="I320" s="81"/>
    </row>
    <row r="321" spans="1:9" ht="47.25" x14ac:dyDescent="0.25">
      <c r="A321" s="47"/>
      <c r="B321" s="36" t="s">
        <v>711</v>
      </c>
      <c r="C321" s="37">
        <v>2018</v>
      </c>
      <c r="D321" s="37">
        <v>0.4</v>
      </c>
      <c r="E321" s="42">
        <v>0.27</v>
      </c>
      <c r="F321" s="37">
        <v>30</v>
      </c>
      <c r="G321" s="35">
        <v>140.53031999999999</v>
      </c>
      <c r="H321" s="81"/>
      <c r="I321" s="81"/>
    </row>
    <row r="322" spans="1:9" ht="47.25" x14ac:dyDescent="0.25">
      <c r="A322" s="47"/>
      <c r="B322" s="36" t="s">
        <v>712</v>
      </c>
      <c r="C322" s="37">
        <v>2018</v>
      </c>
      <c r="D322" s="37">
        <v>0.4</v>
      </c>
      <c r="E322" s="37">
        <v>6.5000000000000002E-2</v>
      </c>
      <c r="F322" s="37">
        <v>10</v>
      </c>
      <c r="G322" s="35">
        <v>42.536949999999997</v>
      </c>
      <c r="H322" s="81"/>
      <c r="I322" s="81"/>
    </row>
    <row r="323" spans="1:9" ht="47.25" x14ac:dyDescent="0.25">
      <c r="A323" s="47"/>
      <c r="B323" s="36" t="s">
        <v>713</v>
      </c>
      <c r="C323" s="37">
        <v>2018</v>
      </c>
      <c r="D323" s="37">
        <v>0.4</v>
      </c>
      <c r="E323" s="42">
        <v>0.54400000000000004</v>
      </c>
      <c r="F323" s="37">
        <v>30</v>
      </c>
      <c r="G323" s="35">
        <f>673.20896+47.13</f>
        <v>720.33896000000004</v>
      </c>
      <c r="H323" s="81"/>
      <c r="I323" s="81"/>
    </row>
    <row r="324" spans="1:9" ht="47.25" x14ac:dyDescent="0.25">
      <c r="A324" s="47"/>
      <c r="B324" s="36" t="s">
        <v>714</v>
      </c>
      <c r="C324" s="37">
        <v>2018</v>
      </c>
      <c r="D324" s="37">
        <v>0.4</v>
      </c>
      <c r="E324" s="37">
        <v>0.623</v>
      </c>
      <c r="F324" s="37">
        <v>75</v>
      </c>
      <c r="G324" s="35">
        <f>853.50305-7.81265</f>
        <v>845.69040000000007</v>
      </c>
      <c r="H324" s="81"/>
      <c r="I324" s="81"/>
    </row>
    <row r="325" spans="1:9" ht="47.25" x14ac:dyDescent="0.25">
      <c r="A325" s="47"/>
      <c r="B325" s="36" t="s">
        <v>715</v>
      </c>
      <c r="C325" s="37">
        <v>2018</v>
      </c>
      <c r="D325" s="37">
        <v>6</v>
      </c>
      <c r="E325" s="42">
        <v>1.9690000000000001</v>
      </c>
      <c r="F325" s="37">
        <v>80</v>
      </c>
      <c r="G325" s="35">
        <v>3711.3717999999999</v>
      </c>
      <c r="H325" s="81"/>
      <c r="I325" s="81"/>
    </row>
    <row r="326" spans="1:9" ht="47.25" x14ac:dyDescent="0.25">
      <c r="A326" s="47"/>
      <c r="B326" s="36" t="s">
        <v>716</v>
      </c>
      <c r="C326" s="37">
        <v>2018</v>
      </c>
      <c r="D326" s="37">
        <v>0.4</v>
      </c>
      <c r="E326" s="42">
        <v>0.32</v>
      </c>
      <c r="F326" s="37">
        <v>75</v>
      </c>
      <c r="G326" s="35">
        <v>377.45895999999999</v>
      </c>
      <c r="H326" s="81"/>
      <c r="I326" s="81"/>
    </row>
    <row r="327" spans="1:9" ht="47.25" x14ac:dyDescent="0.25">
      <c r="A327" s="47"/>
      <c r="B327" s="36" t="s">
        <v>717</v>
      </c>
      <c r="C327" s="37">
        <v>2018</v>
      </c>
      <c r="D327" s="37">
        <v>10</v>
      </c>
      <c r="E327" s="42">
        <v>0.24</v>
      </c>
      <c r="F327" s="37">
        <v>50</v>
      </c>
      <c r="G327" s="35">
        <v>176.14932999999999</v>
      </c>
      <c r="H327" s="81"/>
      <c r="I327" s="81"/>
    </row>
    <row r="328" spans="1:9" ht="47.25" x14ac:dyDescent="0.25">
      <c r="A328" s="47"/>
      <c r="B328" s="36" t="s">
        <v>718</v>
      </c>
      <c r="C328" s="37">
        <v>2018</v>
      </c>
      <c r="D328" s="37">
        <v>0.4</v>
      </c>
      <c r="E328" s="42">
        <v>0.25900000000000001</v>
      </c>
      <c r="F328" s="37">
        <v>7</v>
      </c>
      <c r="G328" s="35">
        <v>62.311050000000002</v>
      </c>
      <c r="H328" s="81"/>
      <c r="I328" s="81"/>
    </row>
    <row r="329" spans="1:9" ht="47.25" x14ac:dyDescent="0.25">
      <c r="A329" s="47"/>
      <c r="B329" s="36" t="s">
        <v>719</v>
      </c>
      <c r="C329" s="37">
        <v>2018</v>
      </c>
      <c r="D329" s="37">
        <v>0.4</v>
      </c>
      <c r="E329" s="42">
        <v>0.216</v>
      </c>
      <c r="F329" s="37">
        <v>7</v>
      </c>
      <c r="G329" s="35">
        <v>81.824060000000003</v>
      </c>
      <c r="H329" s="81"/>
      <c r="I329" s="81"/>
    </row>
    <row r="330" spans="1:9" ht="47.25" x14ac:dyDescent="0.25">
      <c r="A330" s="47"/>
      <c r="B330" s="36" t="s">
        <v>720</v>
      </c>
      <c r="C330" s="37">
        <v>2018</v>
      </c>
      <c r="D330" s="37">
        <v>0.4</v>
      </c>
      <c r="E330" s="42">
        <v>0.36</v>
      </c>
      <c r="F330" s="37">
        <v>15</v>
      </c>
      <c r="G330" s="35">
        <v>217.05609999999999</v>
      </c>
      <c r="H330" s="81"/>
      <c r="I330" s="81"/>
    </row>
    <row r="331" spans="1:9" ht="47.25" x14ac:dyDescent="0.25">
      <c r="A331" s="47"/>
      <c r="B331" s="36" t="s">
        <v>721</v>
      </c>
      <c r="C331" s="37">
        <v>2018</v>
      </c>
      <c r="D331" s="37">
        <v>0.4</v>
      </c>
      <c r="E331" s="42">
        <v>0.23499999999999999</v>
      </c>
      <c r="F331" s="37">
        <v>15</v>
      </c>
      <c r="G331" s="35">
        <v>110.88365</v>
      </c>
      <c r="H331" s="81"/>
      <c r="I331" s="81"/>
    </row>
    <row r="332" spans="1:9" ht="47.25" x14ac:dyDescent="0.25">
      <c r="A332" s="47"/>
      <c r="B332" s="36" t="s">
        <v>701</v>
      </c>
      <c r="C332" s="37">
        <v>2018</v>
      </c>
      <c r="D332" s="37">
        <v>0.4</v>
      </c>
      <c r="E332" s="42">
        <v>0.03</v>
      </c>
      <c r="F332" s="37">
        <v>7</v>
      </c>
      <c r="G332" s="35">
        <v>18.03</v>
      </c>
      <c r="H332" s="81"/>
      <c r="I332" s="81"/>
    </row>
    <row r="333" spans="1:9" ht="47.25" x14ac:dyDescent="0.25">
      <c r="A333" s="47"/>
      <c r="B333" s="36" t="s">
        <v>722</v>
      </c>
      <c r="C333" s="37">
        <v>2018</v>
      </c>
      <c r="D333" s="37">
        <v>0.4</v>
      </c>
      <c r="E333" s="42">
        <v>0.29499999999999998</v>
      </c>
      <c r="F333" s="37">
        <v>25</v>
      </c>
      <c r="G333" s="35">
        <v>182.71029999999999</v>
      </c>
      <c r="H333" s="81"/>
      <c r="I333" s="81"/>
    </row>
    <row r="334" spans="1:9" ht="78.75" x14ac:dyDescent="0.25">
      <c r="A334" s="47"/>
      <c r="B334" s="36" t="s">
        <v>723</v>
      </c>
      <c r="C334" s="37">
        <v>2018</v>
      </c>
      <c r="D334" s="37">
        <v>0.4</v>
      </c>
      <c r="E334" s="42">
        <v>0.08</v>
      </c>
      <c r="F334" s="37">
        <v>7</v>
      </c>
      <c r="G334" s="35">
        <v>79.612830000000002</v>
      </c>
      <c r="H334" s="81"/>
      <c r="I334" s="81"/>
    </row>
    <row r="335" spans="1:9" ht="47.25" x14ac:dyDescent="0.25">
      <c r="A335" s="47"/>
      <c r="B335" s="36" t="s">
        <v>724</v>
      </c>
      <c r="C335" s="37">
        <v>2018</v>
      </c>
      <c r="D335" s="37">
        <v>0.4</v>
      </c>
      <c r="E335" s="42">
        <v>0.19</v>
      </c>
      <c r="F335" s="37">
        <v>7</v>
      </c>
      <c r="G335" s="35">
        <v>42.514519999999997</v>
      </c>
      <c r="H335" s="81"/>
      <c r="I335" s="81"/>
    </row>
    <row r="336" spans="1:9" ht="47.25" x14ac:dyDescent="0.25">
      <c r="A336" s="47"/>
      <c r="B336" s="36" t="s">
        <v>725</v>
      </c>
      <c r="C336" s="37">
        <v>2018</v>
      </c>
      <c r="D336" s="37">
        <v>0.4</v>
      </c>
      <c r="E336" s="42">
        <v>0.185</v>
      </c>
      <c r="F336" s="37">
        <v>5</v>
      </c>
      <c r="G336" s="35">
        <v>111.07133</v>
      </c>
      <c r="H336" s="81"/>
      <c r="I336" s="81"/>
    </row>
    <row r="337" spans="1:9" ht="47.25" x14ac:dyDescent="0.25">
      <c r="A337" s="47"/>
      <c r="B337" s="36" t="s">
        <v>726</v>
      </c>
      <c r="C337" s="37">
        <v>2018</v>
      </c>
      <c r="D337" s="37">
        <v>0.4</v>
      </c>
      <c r="E337" s="42">
        <v>0.12</v>
      </c>
      <c r="F337" s="37">
        <v>10</v>
      </c>
      <c r="G337" s="35">
        <v>60.817779999999999</v>
      </c>
      <c r="H337" s="81"/>
      <c r="I337" s="81"/>
    </row>
    <row r="338" spans="1:9" ht="31.5" x14ac:dyDescent="0.25">
      <c r="A338" s="47"/>
      <c r="B338" s="36" t="s">
        <v>727</v>
      </c>
      <c r="C338" s="37">
        <v>2018</v>
      </c>
      <c r="D338" s="37">
        <v>0.4</v>
      </c>
      <c r="E338" s="42">
        <v>0.16</v>
      </c>
      <c r="F338" s="37">
        <v>7</v>
      </c>
      <c r="G338" s="35">
        <v>58.103949999999998</v>
      </c>
      <c r="H338" s="81"/>
      <c r="I338" s="81"/>
    </row>
    <row r="339" spans="1:9" ht="47.25" x14ac:dyDescent="0.25">
      <c r="A339" s="47"/>
      <c r="B339" s="36" t="s">
        <v>728</v>
      </c>
      <c r="C339" s="37">
        <v>2018</v>
      </c>
      <c r="D339" s="37">
        <v>0.4</v>
      </c>
      <c r="E339" s="37">
        <v>1.1499999999999999</v>
      </c>
      <c r="F339" s="37">
        <v>60</v>
      </c>
      <c r="G339" s="35">
        <v>952.52358000000004</v>
      </c>
      <c r="H339" s="81"/>
      <c r="I339" s="81"/>
    </row>
    <row r="340" spans="1:9" ht="47.25" x14ac:dyDescent="0.25">
      <c r="A340" s="47"/>
      <c r="B340" s="36" t="s">
        <v>729</v>
      </c>
      <c r="C340" s="37">
        <v>2018</v>
      </c>
      <c r="D340" s="37">
        <v>0.4</v>
      </c>
      <c r="E340" s="42">
        <v>3.806</v>
      </c>
      <c r="F340" s="37">
        <v>1920</v>
      </c>
      <c r="G340" s="35">
        <v>2953.4268900000002</v>
      </c>
      <c r="H340" s="81"/>
      <c r="I340" s="81"/>
    </row>
    <row r="341" spans="1:9" ht="47.25" x14ac:dyDescent="0.25">
      <c r="A341" s="47"/>
      <c r="B341" s="36" t="s">
        <v>721</v>
      </c>
      <c r="C341" s="37">
        <v>2018</v>
      </c>
      <c r="D341" s="37">
        <v>0.4</v>
      </c>
      <c r="E341" s="42">
        <v>0.23499999999999999</v>
      </c>
      <c r="F341" s="37">
        <v>15</v>
      </c>
      <c r="G341" s="35">
        <v>110.88365</v>
      </c>
      <c r="H341" s="81"/>
      <c r="I341" s="81"/>
    </row>
    <row r="342" spans="1:9" ht="47.25" x14ac:dyDescent="0.25">
      <c r="A342" s="47"/>
      <c r="B342" s="36" t="s">
        <v>730</v>
      </c>
      <c r="C342" s="37">
        <v>2018</v>
      </c>
      <c r="D342" s="37">
        <v>0.4</v>
      </c>
      <c r="E342" s="42">
        <v>0.15</v>
      </c>
      <c r="F342" s="37">
        <v>15</v>
      </c>
      <c r="G342" s="35">
        <v>105.75884000000001</v>
      </c>
      <c r="H342" s="81"/>
      <c r="I342" s="81"/>
    </row>
    <row r="343" spans="1:9" ht="31.5" x14ac:dyDescent="0.25">
      <c r="A343" s="47"/>
      <c r="B343" s="36" t="s">
        <v>731</v>
      </c>
      <c r="C343" s="37">
        <v>2018</v>
      </c>
      <c r="D343" s="37">
        <v>0.4</v>
      </c>
      <c r="E343" s="37">
        <v>6.4000000000000001E-2</v>
      </c>
      <c r="F343" s="37">
        <v>5</v>
      </c>
      <c r="G343" s="45">
        <v>35.598089999999999</v>
      </c>
      <c r="H343" s="81"/>
      <c r="I343" s="81"/>
    </row>
    <row r="344" spans="1:9" ht="31.5" x14ac:dyDescent="0.25">
      <c r="A344" s="47"/>
      <c r="B344" s="36" t="s">
        <v>732</v>
      </c>
      <c r="C344" s="37">
        <v>2018</v>
      </c>
      <c r="D344" s="37">
        <v>0.4</v>
      </c>
      <c r="E344" s="37">
        <v>5.6000000000000001E-2</v>
      </c>
      <c r="F344" s="37">
        <v>5</v>
      </c>
      <c r="G344" s="45">
        <v>33.049199999999999</v>
      </c>
      <c r="H344" s="81"/>
      <c r="I344" s="81"/>
    </row>
    <row r="345" spans="1:9" ht="31.5" x14ac:dyDescent="0.25">
      <c r="A345" s="47"/>
      <c r="B345" s="36" t="s">
        <v>733</v>
      </c>
      <c r="C345" s="37">
        <v>2018</v>
      </c>
      <c r="D345" s="37">
        <v>0.4</v>
      </c>
      <c r="E345" s="37">
        <v>5.3999999999999999E-2</v>
      </c>
      <c r="F345" s="37">
        <v>5</v>
      </c>
      <c r="G345" s="35">
        <v>26.279620000000001</v>
      </c>
      <c r="H345" s="81"/>
      <c r="I345" s="81"/>
    </row>
    <row r="346" spans="1:9" ht="47.25" x14ac:dyDescent="0.25">
      <c r="A346" s="47"/>
      <c r="B346" s="36" t="s">
        <v>734</v>
      </c>
      <c r="C346" s="37">
        <v>2018</v>
      </c>
      <c r="D346" s="37">
        <v>10</v>
      </c>
      <c r="E346" s="37">
        <v>0.28599999999999998</v>
      </c>
      <c r="F346" s="37">
        <v>15</v>
      </c>
      <c r="G346" s="35">
        <v>407.68484999999998</v>
      </c>
      <c r="H346" s="81"/>
      <c r="I346" s="81"/>
    </row>
    <row r="347" spans="1:9" ht="47.25" x14ac:dyDescent="0.25">
      <c r="A347" s="47"/>
      <c r="B347" s="36" t="s">
        <v>734</v>
      </c>
      <c r="C347" s="37">
        <v>2018</v>
      </c>
      <c r="D347" s="37">
        <v>0.4</v>
      </c>
      <c r="E347" s="37">
        <v>0.39</v>
      </c>
      <c r="F347" s="37">
        <v>15</v>
      </c>
      <c r="G347" s="35">
        <v>128.27291</v>
      </c>
      <c r="H347" s="81"/>
      <c r="I347" s="81"/>
    </row>
    <row r="348" spans="1:9" ht="47.25" x14ac:dyDescent="0.25">
      <c r="A348" s="47"/>
      <c r="B348" s="36" t="s">
        <v>735</v>
      </c>
      <c r="C348" s="37">
        <v>2018</v>
      </c>
      <c r="D348" s="37">
        <v>0.4</v>
      </c>
      <c r="E348" s="37">
        <v>0.17</v>
      </c>
      <c r="F348" s="37">
        <v>15</v>
      </c>
      <c r="G348" s="35">
        <v>98.347290000000001</v>
      </c>
      <c r="H348" s="81"/>
      <c r="I348" s="81"/>
    </row>
    <row r="349" spans="1:9" ht="78.75" x14ac:dyDescent="0.25">
      <c r="A349" s="47"/>
      <c r="B349" s="36" t="s">
        <v>736</v>
      </c>
      <c r="C349" s="37">
        <v>2018</v>
      </c>
      <c r="D349" s="37">
        <v>0.4</v>
      </c>
      <c r="E349" s="37">
        <v>0.25</v>
      </c>
      <c r="F349" s="37">
        <v>15</v>
      </c>
      <c r="G349" s="35">
        <v>89.533730000000006</v>
      </c>
      <c r="H349" s="81"/>
      <c r="I349" s="81"/>
    </row>
    <row r="350" spans="1:9" ht="78.75" x14ac:dyDescent="0.25">
      <c r="A350" s="47"/>
      <c r="B350" s="36" t="s">
        <v>737</v>
      </c>
      <c r="C350" s="37">
        <v>2018</v>
      </c>
      <c r="D350" s="37">
        <v>0.4</v>
      </c>
      <c r="E350" s="37">
        <v>0.315</v>
      </c>
      <c r="F350" s="37">
        <v>15</v>
      </c>
      <c r="G350" s="35">
        <v>194.45695000000001</v>
      </c>
      <c r="H350" s="81"/>
      <c r="I350" s="81"/>
    </row>
    <row r="351" spans="1:9" ht="78.75" x14ac:dyDescent="0.25">
      <c r="A351" s="47"/>
      <c r="B351" s="36" t="s">
        <v>738</v>
      </c>
      <c r="C351" s="37">
        <v>2018</v>
      </c>
      <c r="D351" s="37">
        <v>0.4</v>
      </c>
      <c r="E351" s="37">
        <v>7.4999999999999997E-2</v>
      </c>
      <c r="F351" s="37">
        <v>8</v>
      </c>
      <c r="G351" s="35">
        <v>57.627899999999997</v>
      </c>
      <c r="H351" s="81"/>
      <c r="I351" s="81"/>
    </row>
    <row r="352" spans="1:9" ht="47.25" x14ac:dyDescent="0.25">
      <c r="A352" s="47"/>
      <c r="B352" s="36" t="s">
        <v>739</v>
      </c>
      <c r="C352" s="37">
        <v>2018</v>
      </c>
      <c r="D352" s="37">
        <v>0.4</v>
      </c>
      <c r="E352" s="37">
        <v>1.7270000000000001</v>
      </c>
      <c r="F352" s="37">
        <v>180</v>
      </c>
      <c r="G352" s="35">
        <v>1034.9781800000001</v>
      </c>
      <c r="H352" s="81"/>
      <c r="I352" s="81"/>
    </row>
    <row r="353" spans="1:9" ht="47.25" x14ac:dyDescent="0.25">
      <c r="A353" s="47"/>
      <c r="B353" s="36" t="s">
        <v>740</v>
      </c>
      <c r="C353" s="37">
        <v>2018</v>
      </c>
      <c r="D353" s="37">
        <v>0.4</v>
      </c>
      <c r="E353" s="37">
        <v>0.36</v>
      </c>
      <c r="F353" s="37">
        <v>15</v>
      </c>
      <c r="G353" s="35">
        <v>94.528790000000001</v>
      </c>
      <c r="H353" s="81"/>
      <c r="I353" s="81"/>
    </row>
    <row r="354" spans="1:9" ht="47.25" x14ac:dyDescent="0.25">
      <c r="A354" s="47"/>
      <c r="B354" s="36" t="s">
        <v>741</v>
      </c>
      <c r="C354" s="37">
        <v>2018</v>
      </c>
      <c r="D354" s="37">
        <v>0.4</v>
      </c>
      <c r="E354" s="37">
        <v>0.35</v>
      </c>
      <c r="F354" s="37">
        <v>15</v>
      </c>
      <c r="G354" s="35">
        <v>169.21921</v>
      </c>
      <c r="H354" s="81"/>
      <c r="I354" s="81"/>
    </row>
    <row r="355" spans="1:9" ht="47.25" x14ac:dyDescent="0.25">
      <c r="A355" s="47"/>
      <c r="B355" s="36" t="s">
        <v>742</v>
      </c>
      <c r="C355" s="37">
        <v>2018</v>
      </c>
      <c r="D355" s="37">
        <v>0.4</v>
      </c>
      <c r="E355" s="37">
        <v>0.2</v>
      </c>
      <c r="F355" s="37">
        <v>10</v>
      </c>
      <c r="G355" s="35">
        <v>102.14194999999999</v>
      </c>
      <c r="H355" s="81"/>
      <c r="I355" s="81"/>
    </row>
    <row r="356" spans="1:9" ht="47.25" x14ac:dyDescent="0.25">
      <c r="A356" s="47"/>
      <c r="B356" s="36" t="s">
        <v>743</v>
      </c>
      <c r="C356" s="37">
        <v>2018</v>
      </c>
      <c r="D356" s="37">
        <v>0.4</v>
      </c>
      <c r="E356" s="37">
        <v>0.09</v>
      </c>
      <c r="F356" s="37">
        <v>10</v>
      </c>
      <c r="G356" s="35">
        <v>51.365000000000002</v>
      </c>
      <c r="H356" s="81"/>
      <c r="I356" s="81"/>
    </row>
    <row r="357" spans="1:9" ht="47.25" x14ac:dyDescent="0.25">
      <c r="A357" s="47"/>
      <c r="B357" s="36" t="s">
        <v>744</v>
      </c>
      <c r="C357" s="37">
        <v>2018</v>
      </c>
      <c r="D357" s="37">
        <v>0.4</v>
      </c>
      <c r="E357" s="37">
        <v>0.16</v>
      </c>
      <c r="F357" s="37">
        <v>10</v>
      </c>
      <c r="G357" s="35">
        <v>211.34853000000001</v>
      </c>
      <c r="H357" s="81"/>
      <c r="I357" s="81"/>
    </row>
    <row r="358" spans="1:9" ht="78.75" x14ac:dyDescent="0.25">
      <c r="A358" s="47"/>
      <c r="B358" s="36" t="s">
        <v>745</v>
      </c>
      <c r="C358" s="37">
        <v>2018</v>
      </c>
      <c r="D358" s="37">
        <v>0.4</v>
      </c>
      <c r="E358" s="37">
        <v>0.252</v>
      </c>
      <c r="F358" s="37">
        <v>7</v>
      </c>
      <c r="G358" s="45">
        <v>185.16904</v>
      </c>
      <c r="H358" s="81"/>
      <c r="I358" s="81"/>
    </row>
    <row r="359" spans="1:9" ht="47.25" x14ac:dyDescent="0.25">
      <c r="A359" s="47"/>
      <c r="B359" s="36" t="s">
        <v>746</v>
      </c>
      <c r="C359" s="37">
        <v>2018</v>
      </c>
      <c r="D359" s="37">
        <v>0.4</v>
      </c>
      <c r="E359" s="37">
        <v>7.0000000000000007E-2</v>
      </c>
      <c r="F359" s="37">
        <v>15</v>
      </c>
      <c r="G359" s="35">
        <v>22.88984</v>
      </c>
      <c r="H359" s="81"/>
      <c r="I359" s="81"/>
    </row>
    <row r="360" spans="1:9" ht="47.25" x14ac:dyDescent="0.25">
      <c r="A360" s="47"/>
      <c r="B360" s="36" t="s">
        <v>747</v>
      </c>
      <c r="C360" s="37">
        <v>2018</v>
      </c>
      <c r="D360" s="37">
        <v>0.4</v>
      </c>
      <c r="E360" s="37">
        <v>7.1999999999999995E-2</v>
      </c>
      <c r="F360" s="37">
        <v>15</v>
      </c>
      <c r="G360" s="35">
        <v>43.545470000000002</v>
      </c>
      <c r="H360" s="81"/>
      <c r="I360" s="81"/>
    </row>
    <row r="361" spans="1:9" ht="47.25" x14ac:dyDescent="0.25">
      <c r="A361" s="47"/>
      <c r="B361" s="36" t="s">
        <v>748</v>
      </c>
      <c r="C361" s="37">
        <v>2018</v>
      </c>
      <c r="D361" s="37">
        <v>0.4</v>
      </c>
      <c r="E361" s="37">
        <v>0.20100000000000001</v>
      </c>
      <c r="F361" s="37">
        <v>15</v>
      </c>
      <c r="G361" s="35">
        <v>77.137739999999994</v>
      </c>
      <c r="H361" s="81"/>
      <c r="I361" s="81"/>
    </row>
    <row r="362" spans="1:9" ht="47.25" x14ac:dyDescent="0.25">
      <c r="A362" s="47"/>
      <c r="B362" s="36" t="s">
        <v>749</v>
      </c>
      <c r="C362" s="37">
        <v>2018</v>
      </c>
      <c r="D362" s="37">
        <v>0.4</v>
      </c>
      <c r="E362" s="37">
        <v>0.32500000000000001</v>
      </c>
      <c r="F362" s="37">
        <v>15</v>
      </c>
      <c r="G362" s="35">
        <v>137.80463</v>
      </c>
      <c r="H362" s="81"/>
      <c r="I362" s="81"/>
    </row>
    <row r="363" spans="1:9" ht="47.25" x14ac:dyDescent="0.25">
      <c r="A363" s="47"/>
      <c r="B363" s="36" t="s">
        <v>750</v>
      </c>
      <c r="C363" s="37">
        <v>2018</v>
      </c>
      <c r="D363" s="37">
        <v>0.4</v>
      </c>
      <c r="E363" s="37">
        <v>0.156</v>
      </c>
      <c r="F363" s="37">
        <v>5</v>
      </c>
      <c r="G363" s="35">
        <v>61.903829999999999</v>
      </c>
      <c r="H363" s="81"/>
      <c r="I363" s="81"/>
    </row>
    <row r="364" spans="1:9" ht="47.25" x14ac:dyDescent="0.25">
      <c r="A364" s="47"/>
      <c r="B364" s="36" t="s">
        <v>751</v>
      </c>
      <c r="C364" s="37">
        <v>2018</v>
      </c>
      <c r="D364" s="37">
        <v>0.4</v>
      </c>
      <c r="E364" s="37">
        <v>7.0000000000000007E-2</v>
      </c>
      <c r="F364" s="37">
        <v>7</v>
      </c>
      <c r="G364" s="35">
        <v>45.530099999999997</v>
      </c>
      <c r="H364" s="81"/>
      <c r="I364" s="81"/>
    </row>
    <row r="365" spans="1:9" ht="47.25" x14ac:dyDescent="0.25">
      <c r="A365" s="47"/>
      <c r="B365" s="36" t="s">
        <v>752</v>
      </c>
      <c r="C365" s="37">
        <v>2018</v>
      </c>
      <c r="D365" s="37">
        <v>0.4</v>
      </c>
      <c r="E365" s="37">
        <v>5.5E-2</v>
      </c>
      <c r="F365" s="37">
        <v>7</v>
      </c>
      <c r="G365" s="35">
        <v>40.537190000000002</v>
      </c>
      <c r="H365" s="81"/>
      <c r="I365" s="81"/>
    </row>
    <row r="366" spans="1:9" ht="47.25" x14ac:dyDescent="0.25">
      <c r="A366" s="47"/>
      <c r="B366" s="36" t="s">
        <v>753</v>
      </c>
      <c r="C366" s="37">
        <v>2018</v>
      </c>
      <c r="D366" s="37">
        <v>0.4</v>
      </c>
      <c r="E366" s="37">
        <v>0.12</v>
      </c>
      <c r="F366" s="37">
        <v>10</v>
      </c>
      <c r="G366" s="35">
        <v>83.306240000000003</v>
      </c>
      <c r="H366" s="81"/>
      <c r="I366" s="81"/>
    </row>
    <row r="367" spans="1:9" ht="47.25" x14ac:dyDescent="0.25">
      <c r="A367" s="47"/>
      <c r="B367" s="36" t="s">
        <v>754</v>
      </c>
      <c r="C367" s="37">
        <v>2018</v>
      </c>
      <c r="D367" s="37">
        <v>0.4</v>
      </c>
      <c r="E367" s="37">
        <v>2.5999999999999999E-2</v>
      </c>
      <c r="F367" s="37">
        <v>7</v>
      </c>
      <c r="G367" s="35">
        <v>16.869289999999999</v>
      </c>
      <c r="H367" s="81"/>
      <c r="I367" s="81"/>
    </row>
    <row r="368" spans="1:9" ht="47.25" x14ac:dyDescent="0.25">
      <c r="A368" s="47"/>
      <c r="B368" s="36" t="s">
        <v>755</v>
      </c>
      <c r="C368" s="37">
        <v>2018</v>
      </c>
      <c r="D368" s="37">
        <v>0.4</v>
      </c>
      <c r="E368" s="37">
        <v>1.244</v>
      </c>
      <c r="F368" s="37">
        <v>180</v>
      </c>
      <c r="G368" s="35">
        <v>1517.61139</v>
      </c>
      <c r="H368" s="81"/>
      <c r="I368" s="81"/>
    </row>
    <row r="369" spans="1:9" ht="47.25" x14ac:dyDescent="0.25">
      <c r="A369" s="47"/>
      <c r="B369" s="36" t="s">
        <v>755</v>
      </c>
      <c r="C369" s="37">
        <v>2018</v>
      </c>
      <c r="D369" s="37">
        <v>10</v>
      </c>
      <c r="E369" s="37">
        <v>0.23</v>
      </c>
      <c r="F369" s="37">
        <v>180</v>
      </c>
      <c r="G369" s="35">
        <v>972.53327000000002</v>
      </c>
      <c r="H369" s="81"/>
      <c r="I369" s="81"/>
    </row>
    <row r="370" spans="1:9" ht="47.25" x14ac:dyDescent="0.25">
      <c r="A370" s="47"/>
      <c r="B370" s="36" t="s">
        <v>756</v>
      </c>
      <c r="C370" s="37">
        <v>2018</v>
      </c>
      <c r="D370" s="37">
        <v>0.4</v>
      </c>
      <c r="E370" s="37">
        <v>5.6000000000000001E-2</v>
      </c>
      <c r="F370" s="37">
        <v>5</v>
      </c>
      <c r="G370" s="35">
        <v>37.775390000000002</v>
      </c>
      <c r="H370" s="81"/>
      <c r="I370" s="81"/>
    </row>
    <row r="371" spans="1:9" ht="47.25" x14ac:dyDescent="0.25">
      <c r="A371" s="47"/>
      <c r="B371" s="36" t="s">
        <v>757</v>
      </c>
      <c r="C371" s="37">
        <v>2018</v>
      </c>
      <c r="D371" s="37">
        <v>0.4</v>
      </c>
      <c r="E371" s="37">
        <v>0.13</v>
      </c>
      <c r="F371" s="37">
        <v>15</v>
      </c>
      <c r="G371" s="35">
        <v>120.77297</v>
      </c>
      <c r="H371" s="81"/>
      <c r="I371" s="81"/>
    </row>
    <row r="372" spans="1:9" ht="63" x14ac:dyDescent="0.25">
      <c r="A372" s="47"/>
      <c r="B372" s="36" t="s">
        <v>758</v>
      </c>
      <c r="C372" s="37">
        <v>2018</v>
      </c>
      <c r="D372" s="37">
        <v>0.4</v>
      </c>
      <c r="E372" s="37">
        <v>0.05</v>
      </c>
      <c r="F372" s="37">
        <v>15</v>
      </c>
      <c r="G372" s="35">
        <v>21.137419999999999</v>
      </c>
      <c r="H372" s="81"/>
      <c r="I372" s="81"/>
    </row>
    <row r="373" spans="1:9" ht="47.25" x14ac:dyDescent="0.25">
      <c r="A373" s="47"/>
      <c r="B373" s="36" t="s">
        <v>759</v>
      </c>
      <c r="C373" s="37">
        <v>2018</v>
      </c>
      <c r="D373" s="37">
        <v>0.4</v>
      </c>
      <c r="E373" s="37">
        <v>0.115</v>
      </c>
      <c r="F373" s="37">
        <v>2</v>
      </c>
      <c r="G373" s="35">
        <v>34.937159999999999</v>
      </c>
      <c r="H373" s="81"/>
      <c r="I373" s="81"/>
    </row>
    <row r="374" spans="1:9" ht="47.25" x14ac:dyDescent="0.25">
      <c r="A374" s="47"/>
      <c r="B374" s="36" t="s">
        <v>760</v>
      </c>
      <c r="C374" s="37">
        <v>2018</v>
      </c>
      <c r="D374" s="37">
        <v>0.4</v>
      </c>
      <c r="E374" s="37">
        <v>4.1000000000000002E-2</v>
      </c>
      <c r="F374" s="37">
        <v>5</v>
      </c>
      <c r="G374" s="35">
        <v>30.400739999999999</v>
      </c>
      <c r="H374" s="81"/>
      <c r="I374" s="81"/>
    </row>
    <row r="375" spans="1:9" ht="47.25" x14ac:dyDescent="0.25">
      <c r="A375" s="47"/>
      <c r="B375" s="36" t="s">
        <v>761</v>
      </c>
      <c r="C375" s="37">
        <v>2018</v>
      </c>
      <c r="D375" s="37">
        <v>0.4</v>
      </c>
      <c r="E375" s="37">
        <v>0.13600000000000001</v>
      </c>
      <c r="F375" s="37">
        <v>15</v>
      </c>
      <c r="G375" s="35">
        <v>72.904759999999996</v>
      </c>
      <c r="H375" s="81"/>
      <c r="I375" s="81"/>
    </row>
    <row r="376" spans="1:9" ht="47.25" x14ac:dyDescent="0.25">
      <c r="A376" s="47"/>
      <c r="B376" s="36" t="s">
        <v>761</v>
      </c>
      <c r="C376" s="37">
        <v>2018</v>
      </c>
      <c r="D376" s="37">
        <v>0.4</v>
      </c>
      <c r="E376" s="37">
        <v>0.44</v>
      </c>
      <c r="F376" s="37">
        <v>15</v>
      </c>
      <c r="G376" s="35">
        <v>58.268940000000001</v>
      </c>
      <c r="H376" s="81"/>
      <c r="I376" s="81"/>
    </row>
    <row r="377" spans="1:9" ht="31.5" x14ac:dyDescent="0.25">
      <c r="A377" s="47"/>
      <c r="B377" s="36" t="s">
        <v>762</v>
      </c>
      <c r="C377" s="37">
        <v>2018</v>
      </c>
      <c r="D377" s="37">
        <v>0.4</v>
      </c>
      <c r="E377" s="37">
        <v>0.36499999999999999</v>
      </c>
      <c r="F377" s="37">
        <v>8</v>
      </c>
      <c r="G377" s="35">
        <v>219.59738999999999</v>
      </c>
      <c r="H377" s="81"/>
      <c r="I377" s="81"/>
    </row>
    <row r="378" spans="1:9" ht="47.25" x14ac:dyDescent="0.25">
      <c r="A378" s="47"/>
      <c r="B378" s="36" t="s">
        <v>763</v>
      </c>
      <c r="C378" s="37">
        <v>2018</v>
      </c>
      <c r="D378" s="37">
        <v>0.4</v>
      </c>
      <c r="E378" s="37">
        <v>6.5000000000000002E-2</v>
      </c>
      <c r="F378" s="37">
        <v>5</v>
      </c>
      <c r="G378" s="35">
        <v>36.569690000000001</v>
      </c>
      <c r="H378" s="81"/>
      <c r="I378" s="81"/>
    </row>
    <row r="379" spans="1:9" ht="47.25" x14ac:dyDescent="0.25">
      <c r="A379" s="47"/>
      <c r="B379" s="36" t="s">
        <v>764</v>
      </c>
      <c r="C379" s="37">
        <v>2018</v>
      </c>
      <c r="D379" s="37">
        <v>0.4</v>
      </c>
      <c r="E379" s="37">
        <v>2.3E-2</v>
      </c>
      <c r="F379" s="37">
        <v>5</v>
      </c>
      <c r="G379" s="35">
        <v>26.541239999999998</v>
      </c>
      <c r="H379" s="81"/>
      <c r="I379" s="81"/>
    </row>
    <row r="380" spans="1:9" ht="47.25" x14ac:dyDescent="0.25">
      <c r="A380" s="47"/>
      <c r="B380" s="36" t="s">
        <v>765</v>
      </c>
      <c r="C380" s="37">
        <v>2018</v>
      </c>
      <c r="D380" s="37">
        <v>0.4</v>
      </c>
      <c r="E380" s="37">
        <v>3.1E-2</v>
      </c>
      <c r="F380" s="37">
        <v>5</v>
      </c>
      <c r="G380" s="35">
        <v>16.120750000000001</v>
      </c>
      <c r="H380" s="81"/>
      <c r="I380" s="81"/>
    </row>
    <row r="381" spans="1:9" ht="63" x14ac:dyDescent="0.25">
      <c r="A381" s="47"/>
      <c r="B381" s="36" t="s">
        <v>766</v>
      </c>
      <c r="C381" s="37">
        <v>2018</v>
      </c>
      <c r="D381" s="37">
        <v>0.4</v>
      </c>
      <c r="E381" s="37">
        <v>0.08</v>
      </c>
      <c r="F381" s="37">
        <v>7</v>
      </c>
      <c r="G381" s="35">
        <v>37.433109999999999</v>
      </c>
      <c r="H381" s="81"/>
      <c r="I381" s="81"/>
    </row>
    <row r="382" spans="1:9" ht="47.25" x14ac:dyDescent="0.25">
      <c r="A382" s="47"/>
      <c r="B382" s="36" t="s">
        <v>767</v>
      </c>
      <c r="C382" s="37">
        <v>2018</v>
      </c>
      <c r="D382" s="37">
        <v>0.4</v>
      </c>
      <c r="E382" s="37">
        <v>0.13100000000000001</v>
      </c>
      <c r="F382" s="37">
        <v>5</v>
      </c>
      <c r="G382" s="35">
        <v>41.951880000000003</v>
      </c>
      <c r="H382" s="81"/>
      <c r="I382" s="81"/>
    </row>
    <row r="383" spans="1:9" ht="47.25" x14ac:dyDescent="0.25">
      <c r="A383" s="47"/>
      <c r="B383" s="36" t="s">
        <v>768</v>
      </c>
      <c r="C383" s="37">
        <v>2018</v>
      </c>
      <c r="D383" s="37">
        <v>0.4</v>
      </c>
      <c r="E383" s="37">
        <v>0.11</v>
      </c>
      <c r="F383" s="37">
        <v>5</v>
      </c>
      <c r="G383" s="35">
        <v>48.41957</v>
      </c>
      <c r="H383" s="81"/>
      <c r="I383" s="81"/>
    </row>
    <row r="384" spans="1:9" ht="47.25" x14ac:dyDescent="0.25">
      <c r="A384" s="47"/>
      <c r="B384" s="36" t="s">
        <v>769</v>
      </c>
      <c r="C384" s="37">
        <v>2018</v>
      </c>
      <c r="D384" s="37">
        <v>0.4</v>
      </c>
      <c r="E384" s="37">
        <v>0.12</v>
      </c>
      <c r="F384" s="37">
        <v>5</v>
      </c>
      <c r="G384" s="35">
        <v>46.579239999999999</v>
      </c>
      <c r="H384" s="81"/>
      <c r="I384" s="81"/>
    </row>
    <row r="385" spans="1:9" ht="47.25" x14ac:dyDescent="0.25">
      <c r="A385" s="47"/>
      <c r="B385" s="36" t="s">
        <v>770</v>
      </c>
      <c r="C385" s="37">
        <v>2018</v>
      </c>
      <c r="D385" s="37">
        <v>0.4</v>
      </c>
      <c r="E385" s="37">
        <v>5.7000000000000002E-2</v>
      </c>
      <c r="F385" s="37">
        <v>5</v>
      </c>
      <c r="G385" s="35">
        <v>24.789870000000001</v>
      </c>
      <c r="H385" s="81"/>
      <c r="I385" s="81"/>
    </row>
    <row r="386" spans="1:9" ht="63" x14ac:dyDescent="0.25">
      <c r="A386" s="47"/>
      <c r="B386" s="36" t="s">
        <v>771</v>
      </c>
      <c r="C386" s="37">
        <v>2018</v>
      </c>
      <c r="D386" s="37">
        <v>0.4</v>
      </c>
      <c r="E386" s="37">
        <v>0.24</v>
      </c>
      <c r="F386" s="37">
        <v>10</v>
      </c>
      <c r="G386" s="35">
        <v>122.53475</v>
      </c>
      <c r="H386" s="81"/>
      <c r="I386" s="81"/>
    </row>
    <row r="387" spans="1:9" ht="47.25" x14ac:dyDescent="0.25">
      <c r="A387" s="47"/>
      <c r="B387" s="36" t="s">
        <v>772</v>
      </c>
      <c r="C387" s="37">
        <v>2018</v>
      </c>
      <c r="D387" s="37">
        <v>0.4</v>
      </c>
      <c r="E387" s="37">
        <v>0.04</v>
      </c>
      <c r="F387" s="37">
        <v>5</v>
      </c>
      <c r="G387" s="35">
        <v>17.842269999999999</v>
      </c>
      <c r="H387" s="81"/>
      <c r="I387" s="81"/>
    </row>
    <row r="388" spans="1:9" ht="47.25" x14ac:dyDescent="0.25">
      <c r="A388" s="47"/>
      <c r="B388" s="36" t="s">
        <v>773</v>
      </c>
      <c r="C388" s="37">
        <v>2018</v>
      </c>
      <c r="D388" s="37">
        <v>0.4</v>
      </c>
      <c r="E388" s="37">
        <v>0.03</v>
      </c>
      <c r="F388" s="37">
        <v>7.0000000000000007E-2</v>
      </c>
      <c r="G388" s="35">
        <v>23.710650000000001</v>
      </c>
      <c r="H388" s="81"/>
      <c r="I388" s="81"/>
    </row>
    <row r="389" spans="1:9" ht="63" x14ac:dyDescent="0.25">
      <c r="A389" s="47"/>
      <c r="B389" s="36" t="s">
        <v>774</v>
      </c>
      <c r="C389" s="37">
        <v>2018</v>
      </c>
      <c r="D389" s="37">
        <v>0.4</v>
      </c>
      <c r="E389" s="37">
        <v>4.4999999999999998E-2</v>
      </c>
      <c r="F389" s="37">
        <v>7.0000000000000007E-2</v>
      </c>
      <c r="G389" s="35">
        <v>24.322299999999998</v>
      </c>
      <c r="H389" s="81"/>
      <c r="I389" s="81"/>
    </row>
    <row r="390" spans="1:9" ht="47.25" x14ac:dyDescent="0.25">
      <c r="A390" s="47"/>
      <c r="B390" s="36" t="s">
        <v>775</v>
      </c>
      <c r="C390" s="37">
        <v>2018</v>
      </c>
      <c r="D390" s="37">
        <v>0.4</v>
      </c>
      <c r="E390" s="37">
        <v>0.126</v>
      </c>
      <c r="F390" s="37">
        <v>6</v>
      </c>
      <c r="G390" s="35">
        <v>88.149690000000007</v>
      </c>
      <c r="H390" s="81"/>
      <c r="I390" s="81"/>
    </row>
    <row r="391" spans="1:9" ht="78.75" x14ac:dyDescent="0.25">
      <c r="A391" s="47"/>
      <c r="B391" s="36" t="s">
        <v>776</v>
      </c>
      <c r="C391" s="37">
        <v>2018</v>
      </c>
      <c r="D391" s="37">
        <v>0.4</v>
      </c>
      <c r="E391" s="37">
        <v>0.107</v>
      </c>
      <c r="F391" s="37">
        <v>15</v>
      </c>
      <c r="G391" s="35">
        <v>81.156040000000004</v>
      </c>
      <c r="H391" s="81"/>
      <c r="I391" s="81"/>
    </row>
    <row r="392" spans="1:9" ht="47.25" x14ac:dyDescent="0.25">
      <c r="A392" s="47"/>
      <c r="B392" s="36" t="s">
        <v>777</v>
      </c>
      <c r="C392" s="37">
        <v>2018</v>
      </c>
      <c r="D392" s="37">
        <v>0.4</v>
      </c>
      <c r="E392" s="37">
        <v>7.0000000000000007E-2</v>
      </c>
      <c r="F392" s="37">
        <v>7</v>
      </c>
      <c r="G392" s="35">
        <v>56.472110000000001</v>
      </c>
      <c r="H392" s="81"/>
      <c r="I392" s="81"/>
    </row>
    <row r="393" spans="1:9" ht="47.25" x14ac:dyDescent="0.25">
      <c r="A393" s="47"/>
      <c r="B393" s="36" t="s">
        <v>778</v>
      </c>
      <c r="C393" s="37">
        <v>2018</v>
      </c>
      <c r="D393" s="37">
        <v>0.4</v>
      </c>
      <c r="E393" s="37">
        <v>0.03</v>
      </c>
      <c r="F393" s="37">
        <v>5</v>
      </c>
      <c r="G393" s="35">
        <v>16.58811</v>
      </c>
      <c r="H393" s="81"/>
      <c r="I393" s="81"/>
    </row>
    <row r="394" spans="1:9" ht="47.25" x14ac:dyDescent="0.25">
      <c r="A394" s="47"/>
      <c r="B394" s="36" t="s">
        <v>779</v>
      </c>
      <c r="C394" s="37">
        <v>2018</v>
      </c>
      <c r="D394" s="43" t="s">
        <v>344</v>
      </c>
      <c r="E394" s="42">
        <v>0.17499999999999999</v>
      </c>
      <c r="F394" s="38">
        <v>10</v>
      </c>
      <c r="G394" s="35">
        <v>165.87953999999999</v>
      </c>
      <c r="H394" s="81"/>
      <c r="I394" s="81"/>
    </row>
    <row r="395" spans="1:9" ht="63" x14ac:dyDescent="0.25">
      <c r="A395" s="47"/>
      <c r="B395" s="36" t="s">
        <v>780</v>
      </c>
      <c r="C395" s="37">
        <v>2018</v>
      </c>
      <c r="D395" s="43" t="s">
        <v>344</v>
      </c>
      <c r="E395" s="42">
        <v>0.13</v>
      </c>
      <c r="F395" s="38">
        <v>15</v>
      </c>
      <c r="G395" s="35">
        <v>108.44404</v>
      </c>
      <c r="H395" s="81"/>
      <c r="I395" s="81"/>
    </row>
    <row r="396" spans="1:9" ht="47.25" x14ac:dyDescent="0.25">
      <c r="A396" s="47"/>
      <c r="B396" s="36" t="s">
        <v>781</v>
      </c>
      <c r="C396" s="37">
        <v>2018</v>
      </c>
      <c r="D396" s="37">
        <v>0.4</v>
      </c>
      <c r="E396" s="37">
        <v>0.17499999999999999</v>
      </c>
      <c r="F396" s="37">
        <v>7</v>
      </c>
      <c r="G396" s="35">
        <v>128.44580999999999</v>
      </c>
      <c r="H396" s="81"/>
      <c r="I396" s="81"/>
    </row>
    <row r="397" spans="1:9" ht="47.25" x14ac:dyDescent="0.25">
      <c r="A397" s="47"/>
      <c r="B397" s="36" t="s">
        <v>782</v>
      </c>
      <c r="C397" s="37">
        <v>2018</v>
      </c>
      <c r="D397" s="37">
        <v>0.4</v>
      </c>
      <c r="E397" s="37">
        <v>0.08</v>
      </c>
      <c r="F397" s="37">
        <v>15</v>
      </c>
      <c r="G397" s="35">
        <v>26.992349999999998</v>
      </c>
      <c r="H397" s="81"/>
      <c r="I397" s="81"/>
    </row>
    <row r="398" spans="1:9" ht="47.25" x14ac:dyDescent="0.25">
      <c r="A398" s="47"/>
      <c r="B398" s="36" t="str">
        <f>B397</f>
        <v>Тех. перев. ВЛ-10 кВ Ф-209 3,5 км,стр-во ВЛ-0,4 кВ и ТП-10/0,4 кВ для осущ. тех. прис. энерг. устр. стр.площ.жил.дома в п.Ясная Поляна, ул.Кубанская 2</v>
      </c>
      <c r="C398" s="37">
        <v>2018</v>
      </c>
      <c r="D398" s="37">
        <v>10</v>
      </c>
      <c r="E398" s="37">
        <v>0.52700000000000002</v>
      </c>
      <c r="F398" s="37">
        <v>15</v>
      </c>
      <c r="G398" s="35">
        <v>693.98410000000001</v>
      </c>
      <c r="H398" s="81"/>
      <c r="I398" s="81"/>
    </row>
    <row r="399" spans="1:9" ht="47.25" x14ac:dyDescent="0.25">
      <c r="A399" s="47"/>
      <c r="B399" s="36" t="s">
        <v>783</v>
      </c>
      <c r="C399" s="37">
        <v>2018</v>
      </c>
      <c r="D399" s="37">
        <v>0.4</v>
      </c>
      <c r="E399" s="37">
        <v>0.14000000000000001</v>
      </c>
      <c r="F399" s="37">
        <v>15</v>
      </c>
      <c r="G399" s="35">
        <v>104.53847</v>
      </c>
      <c r="H399" s="81"/>
      <c r="I399" s="81"/>
    </row>
    <row r="400" spans="1:9" ht="47.25" x14ac:dyDescent="0.25">
      <c r="A400" s="47"/>
      <c r="B400" s="36" t="s">
        <v>784</v>
      </c>
      <c r="C400" s="37">
        <v>2018</v>
      </c>
      <c r="D400" s="37">
        <v>0.4</v>
      </c>
      <c r="E400" s="37">
        <v>0.56999999999999995</v>
      </c>
      <c r="F400" s="37">
        <v>21</v>
      </c>
      <c r="G400" s="35">
        <v>302.75900999999999</v>
      </c>
      <c r="H400" s="81"/>
      <c r="I400" s="81"/>
    </row>
    <row r="401" spans="1:9" ht="47.25" x14ac:dyDescent="0.25">
      <c r="A401" s="47"/>
      <c r="B401" s="36" t="s">
        <v>785</v>
      </c>
      <c r="C401" s="37">
        <v>2018</v>
      </c>
      <c r="D401" s="37">
        <v>0.4</v>
      </c>
      <c r="E401" s="37">
        <v>0.16300000000000001</v>
      </c>
      <c r="F401" s="37">
        <v>10</v>
      </c>
      <c r="G401" s="35">
        <v>38.924210000000002</v>
      </c>
      <c r="H401" s="81"/>
      <c r="I401" s="81"/>
    </row>
    <row r="402" spans="1:9" ht="78.75" x14ac:dyDescent="0.25">
      <c r="A402" s="47"/>
      <c r="B402" s="36" t="s">
        <v>786</v>
      </c>
      <c r="C402" s="37">
        <v>2018</v>
      </c>
      <c r="D402" s="37">
        <v>0.4</v>
      </c>
      <c r="E402" s="37">
        <v>3.5000000000000003E-2</v>
      </c>
      <c r="F402" s="37">
        <v>15</v>
      </c>
      <c r="G402" s="35">
        <v>35.015740000000001</v>
      </c>
      <c r="H402" s="81"/>
      <c r="I402" s="81"/>
    </row>
    <row r="403" spans="1:9" ht="47.25" x14ac:dyDescent="0.25">
      <c r="A403" s="47"/>
      <c r="B403" s="36" t="s">
        <v>787</v>
      </c>
      <c r="C403" s="37">
        <v>2018</v>
      </c>
      <c r="D403" s="37">
        <v>10</v>
      </c>
      <c r="E403" s="37">
        <v>5.0000000000000001E-3</v>
      </c>
      <c r="F403" s="37">
        <v>272</v>
      </c>
      <c r="G403" s="35">
        <v>32.5578</v>
      </c>
      <c r="H403" s="81"/>
      <c r="I403" s="81"/>
    </row>
    <row r="404" spans="1:9" ht="47.25" x14ac:dyDescent="0.25">
      <c r="A404" s="47"/>
      <c r="B404" s="36" t="str">
        <f>B403</f>
        <v xml:space="preserve">Строительство отпайки ВЛ -10 кВ Ф-259 ПС 110/10 кВ "Заводская", строительство ВЛ-0,4 кВ и ТП 10/0,4 кВ для обеспечения технологического присоединения </v>
      </c>
      <c r="C404" s="37">
        <v>2018</v>
      </c>
      <c r="D404" s="37">
        <v>0.4</v>
      </c>
      <c r="E404" s="37">
        <v>1.39</v>
      </c>
      <c r="F404" s="37">
        <v>272</v>
      </c>
      <c r="G404" s="35">
        <v>1140.96054</v>
      </c>
      <c r="H404" s="81"/>
      <c r="I404" s="81"/>
    </row>
    <row r="405" spans="1:9" ht="47.25" x14ac:dyDescent="0.25">
      <c r="A405" s="47"/>
      <c r="B405" s="36" t="s">
        <v>788</v>
      </c>
      <c r="C405" s="37">
        <v>2018</v>
      </c>
      <c r="D405" s="37">
        <v>0.4</v>
      </c>
      <c r="E405" s="37">
        <v>0.28499999999999998</v>
      </c>
      <c r="F405" s="37">
        <v>5</v>
      </c>
      <c r="G405" s="35">
        <v>76.745090000000005</v>
      </c>
      <c r="H405" s="81"/>
      <c r="I405" s="81"/>
    </row>
    <row r="406" spans="1:9" ht="47.25" x14ac:dyDescent="0.25">
      <c r="A406" s="47"/>
      <c r="B406" s="36" t="s">
        <v>789</v>
      </c>
      <c r="C406" s="37">
        <v>2018</v>
      </c>
      <c r="D406" s="37">
        <v>0.4</v>
      </c>
      <c r="E406" s="37">
        <v>1.4370000000000001</v>
      </c>
      <c r="F406" s="37">
        <v>48</v>
      </c>
      <c r="G406" s="35">
        <f>1780.86554+72.54107</f>
        <v>1853.40661</v>
      </c>
      <c r="H406" s="81"/>
      <c r="I406" s="81"/>
    </row>
    <row r="407" spans="1:9" ht="47.25" x14ac:dyDescent="0.25">
      <c r="A407" s="47"/>
      <c r="B407" s="36" t="s">
        <v>790</v>
      </c>
      <c r="C407" s="37">
        <v>2018</v>
      </c>
      <c r="D407" s="37">
        <v>0.4</v>
      </c>
      <c r="E407" s="37">
        <v>0.59</v>
      </c>
      <c r="F407" s="37">
        <v>15</v>
      </c>
      <c r="G407" s="35">
        <v>169.62880000000001</v>
      </c>
      <c r="H407" s="81"/>
      <c r="I407" s="81"/>
    </row>
    <row r="408" spans="1:9" ht="47.25" x14ac:dyDescent="0.25">
      <c r="A408" s="47"/>
      <c r="B408" s="36" t="s">
        <v>791</v>
      </c>
      <c r="C408" s="37">
        <v>2018</v>
      </c>
      <c r="D408" s="37">
        <v>0.4</v>
      </c>
      <c r="E408" s="37">
        <v>0.29699999999999999</v>
      </c>
      <c r="F408" s="37">
        <v>45</v>
      </c>
      <c r="G408" s="35">
        <v>382.0478</v>
      </c>
      <c r="H408" s="81"/>
      <c r="I408" s="81"/>
    </row>
    <row r="409" spans="1:9" ht="47.25" x14ac:dyDescent="0.25">
      <c r="A409" s="47"/>
      <c r="B409" s="36" t="s">
        <v>792</v>
      </c>
      <c r="C409" s="37">
        <v>2018</v>
      </c>
      <c r="D409" s="37">
        <v>0.4</v>
      </c>
      <c r="E409" s="37">
        <v>0.28000000000000003</v>
      </c>
      <c r="F409" s="37">
        <v>15</v>
      </c>
      <c r="G409" s="35">
        <v>167.19999000000001</v>
      </c>
      <c r="H409" s="81"/>
      <c r="I409" s="81"/>
    </row>
    <row r="410" spans="1:9" ht="47.25" x14ac:dyDescent="0.25">
      <c r="A410" s="47"/>
      <c r="B410" s="36" t="s">
        <v>793</v>
      </c>
      <c r="C410" s="37">
        <v>2018</v>
      </c>
      <c r="D410" s="37">
        <v>0.4</v>
      </c>
      <c r="E410" s="37">
        <v>0.25</v>
      </c>
      <c r="F410" s="37">
        <v>15</v>
      </c>
      <c r="G410" s="35">
        <v>141.68949000000001</v>
      </c>
      <c r="H410" s="81"/>
      <c r="I410" s="81"/>
    </row>
    <row r="411" spans="1:9" ht="47.25" x14ac:dyDescent="0.25">
      <c r="A411" s="47"/>
      <c r="B411" s="36" t="s">
        <v>794</v>
      </c>
      <c r="C411" s="37">
        <v>2018</v>
      </c>
      <c r="D411" s="37">
        <v>10</v>
      </c>
      <c r="E411" s="37">
        <v>1.2E-2</v>
      </c>
      <c r="F411" s="37">
        <v>80</v>
      </c>
      <c r="G411" s="35">
        <v>54.64443</v>
      </c>
      <c r="H411" s="81"/>
      <c r="I411" s="81"/>
    </row>
    <row r="412" spans="1:9" ht="47.25" x14ac:dyDescent="0.25">
      <c r="A412" s="47"/>
      <c r="B412" s="36" t="s">
        <v>795</v>
      </c>
      <c r="C412" s="37">
        <v>2018</v>
      </c>
      <c r="D412" s="37">
        <v>0.4</v>
      </c>
      <c r="E412" s="37">
        <v>0.04</v>
      </c>
      <c r="F412" s="37">
        <v>10</v>
      </c>
      <c r="G412" s="35">
        <v>29.937750000000001</v>
      </c>
      <c r="H412" s="81"/>
      <c r="I412" s="81"/>
    </row>
    <row r="413" spans="1:9" ht="47.25" x14ac:dyDescent="0.25">
      <c r="A413" s="47"/>
      <c r="B413" s="36" t="s">
        <v>796</v>
      </c>
      <c r="C413" s="37">
        <v>2018</v>
      </c>
      <c r="D413" s="37">
        <v>0.4</v>
      </c>
      <c r="E413" s="37">
        <v>6.4000000000000001E-2</v>
      </c>
      <c r="F413" s="37">
        <v>15</v>
      </c>
      <c r="G413" s="35">
        <v>67.921660000000003</v>
      </c>
      <c r="H413" s="81"/>
      <c r="I413" s="81"/>
    </row>
    <row r="414" spans="1:9" ht="47.25" x14ac:dyDescent="0.25">
      <c r="A414" s="47"/>
      <c r="B414" s="36" t="str">
        <f>B413</f>
        <v>Тех.перев. ВЛ-10 кВ Ф-161 14,1 км, стр-во ВЛ-0,4 кВ и ТП-10/0,4 кВ для осущ.тех. прис.энерг.устр.стр.площ.жил.дома в п.Змейка ул.Терновая 17</v>
      </c>
      <c r="C414" s="37">
        <v>2018</v>
      </c>
      <c r="D414" s="37">
        <v>10</v>
      </c>
      <c r="E414" s="37">
        <v>0.48899999999999999</v>
      </c>
      <c r="F414" s="37">
        <v>15</v>
      </c>
      <c r="G414" s="35">
        <v>374.95093000000003</v>
      </c>
      <c r="H414" s="81"/>
      <c r="I414" s="81"/>
    </row>
    <row r="415" spans="1:9" ht="63" x14ac:dyDescent="0.25">
      <c r="A415" s="47"/>
      <c r="B415" s="36" t="s">
        <v>797</v>
      </c>
      <c r="C415" s="37">
        <v>2018</v>
      </c>
      <c r="D415" s="37">
        <v>0.4</v>
      </c>
      <c r="E415" s="37">
        <v>7.8472</v>
      </c>
      <c r="F415" s="37">
        <v>205</v>
      </c>
      <c r="G415" s="35">
        <v>7559.585</v>
      </c>
      <c r="H415" s="81"/>
      <c r="I415" s="81"/>
    </row>
    <row r="416" spans="1:9" ht="63" x14ac:dyDescent="0.25">
      <c r="A416" s="47"/>
      <c r="B416" s="36" t="str">
        <f>B415</f>
        <v>Строительство ВЛ-10 кВ Ф-135 ПС 110/35/10/6 кВ Промкомплекс, строительство ВЛИ-0,4 кВ и ТП-10/0,4 кВ  для техприса индив. ж/д по улицам Изумрудная, Степная, Березовая, Хуторская, Васильковая, Радужная, Северная в с. Верхнерусском  Шпаковского района</v>
      </c>
      <c r="C416" s="37">
        <v>2018</v>
      </c>
      <c r="D416" s="37">
        <v>10</v>
      </c>
      <c r="E416" s="37">
        <v>0.54220000000000002</v>
      </c>
      <c r="F416" s="37">
        <v>205</v>
      </c>
      <c r="G416" s="35">
        <v>1144.7360000000001</v>
      </c>
      <c r="H416" s="81"/>
      <c r="I416" s="81"/>
    </row>
    <row r="417" spans="1:9" ht="63" x14ac:dyDescent="0.25">
      <c r="A417" s="47"/>
      <c r="B417" s="36" t="s">
        <v>798</v>
      </c>
      <c r="C417" s="37">
        <v>2018</v>
      </c>
      <c r="D417" s="37">
        <v>10</v>
      </c>
      <c r="E417" s="37">
        <v>4.0650000000000004</v>
      </c>
      <c r="F417" s="37">
        <v>500</v>
      </c>
      <c r="G417" s="35">
        <v>3551.9723600000002</v>
      </c>
      <c r="H417" s="81"/>
      <c r="I417" s="81"/>
    </row>
    <row r="418" spans="1:9" ht="47.25" x14ac:dyDescent="0.25">
      <c r="A418" s="47"/>
      <c r="B418" s="36" t="s">
        <v>799</v>
      </c>
      <c r="C418" s="37">
        <v>2018</v>
      </c>
      <c r="D418" s="37">
        <v>10</v>
      </c>
      <c r="E418" s="37">
        <v>0.06</v>
      </c>
      <c r="F418" s="37">
        <v>15</v>
      </c>
      <c r="G418" s="35">
        <v>50.889780000000002</v>
      </c>
      <c r="H418" s="81"/>
      <c r="I418" s="81"/>
    </row>
    <row r="419" spans="1:9" x14ac:dyDescent="0.25">
      <c r="A419" s="50" t="s">
        <v>345</v>
      </c>
      <c r="B419" s="51" t="s">
        <v>15</v>
      </c>
      <c r="C419" s="37"/>
      <c r="D419" s="37"/>
      <c r="E419" s="48">
        <f t="shared" ref="E419:G419" si="2">SUM(E420:E435)</f>
        <v>17.814</v>
      </c>
      <c r="F419" s="48">
        <f t="shared" si="2"/>
        <v>7585</v>
      </c>
      <c r="G419" s="48">
        <f t="shared" si="2"/>
        <v>21015.647700000001</v>
      </c>
      <c r="H419" s="81"/>
      <c r="I419" s="81"/>
    </row>
    <row r="420" spans="1:9" ht="47.25" x14ac:dyDescent="0.25">
      <c r="A420" s="47"/>
      <c r="B420" s="36" t="s">
        <v>800</v>
      </c>
      <c r="C420" s="37">
        <v>2017</v>
      </c>
      <c r="D420" s="37">
        <v>10</v>
      </c>
      <c r="E420" s="42">
        <v>3.02</v>
      </c>
      <c r="F420" s="46">
        <v>665</v>
      </c>
      <c r="G420" s="45">
        <v>2059.4357599999998</v>
      </c>
      <c r="H420" s="81"/>
      <c r="I420" s="81"/>
    </row>
    <row r="421" spans="1:9" ht="47.25" x14ac:dyDescent="0.25">
      <c r="A421" s="106"/>
      <c r="B421" s="36" t="s">
        <v>801</v>
      </c>
      <c r="C421" s="37">
        <v>2017</v>
      </c>
      <c r="D421" s="37">
        <v>10</v>
      </c>
      <c r="E421" s="42">
        <v>0.83299999999999996</v>
      </c>
      <c r="F421" s="46">
        <v>2000</v>
      </c>
      <c r="G421" s="45">
        <v>779.23409000000004</v>
      </c>
      <c r="H421" s="81"/>
      <c r="I421" s="81"/>
    </row>
    <row r="422" spans="1:9" ht="47.25" x14ac:dyDescent="0.25">
      <c r="A422" s="106"/>
      <c r="B422" s="36" t="s">
        <v>802</v>
      </c>
      <c r="C422" s="37">
        <v>2017</v>
      </c>
      <c r="D422" s="37">
        <v>0.4</v>
      </c>
      <c r="E422" s="42">
        <v>0.9</v>
      </c>
      <c r="F422" s="46">
        <v>50</v>
      </c>
      <c r="G422" s="45">
        <v>691.93248000000006</v>
      </c>
      <c r="H422" s="81"/>
      <c r="I422" s="81"/>
    </row>
    <row r="423" spans="1:9" ht="47.25" x14ac:dyDescent="0.25">
      <c r="A423" s="106"/>
      <c r="B423" s="36" t="s">
        <v>803</v>
      </c>
      <c r="C423" s="37">
        <v>2018</v>
      </c>
      <c r="D423" s="37">
        <v>0.4</v>
      </c>
      <c r="E423" s="37">
        <v>0.04</v>
      </c>
      <c r="F423" s="37">
        <v>5</v>
      </c>
      <c r="G423" s="45">
        <v>52.423960000000001</v>
      </c>
      <c r="H423" s="81"/>
      <c r="I423" s="81"/>
    </row>
    <row r="424" spans="1:9" ht="47.25" x14ac:dyDescent="0.25">
      <c r="A424" s="105"/>
      <c r="B424" s="36" t="s">
        <v>701</v>
      </c>
      <c r="C424" s="37">
        <v>2018</v>
      </c>
      <c r="D424" s="37">
        <v>10</v>
      </c>
      <c r="E424" s="37">
        <v>0.32800000000000001</v>
      </c>
      <c r="F424" s="37">
        <v>127</v>
      </c>
      <c r="G424" s="35">
        <v>290.71206000000001</v>
      </c>
      <c r="H424" s="81"/>
      <c r="I424" s="81"/>
    </row>
    <row r="425" spans="1:9" ht="47.25" x14ac:dyDescent="0.25">
      <c r="A425" s="47"/>
      <c r="B425" s="36" t="s">
        <v>804</v>
      </c>
      <c r="C425" s="37">
        <v>2018</v>
      </c>
      <c r="D425" s="37">
        <v>10</v>
      </c>
      <c r="E425" s="37">
        <v>7.1</v>
      </c>
      <c r="F425" s="37">
        <v>1200</v>
      </c>
      <c r="G425" s="35">
        <v>11967.799300000001</v>
      </c>
      <c r="H425" s="81"/>
      <c r="I425" s="81"/>
    </row>
    <row r="426" spans="1:9" ht="47.25" x14ac:dyDescent="0.25">
      <c r="A426" s="47"/>
      <c r="B426" s="36" t="s">
        <v>805</v>
      </c>
      <c r="C426" s="37">
        <v>2018</v>
      </c>
      <c r="D426" s="37">
        <v>10</v>
      </c>
      <c r="E426" s="37">
        <v>0.34</v>
      </c>
      <c r="F426" s="37">
        <v>280</v>
      </c>
      <c r="G426" s="35">
        <v>441.79291999999998</v>
      </c>
      <c r="H426" s="81"/>
      <c r="I426" s="81"/>
    </row>
    <row r="427" spans="1:9" ht="47.25" x14ac:dyDescent="0.25">
      <c r="A427" s="47"/>
      <c r="B427" s="36" t="str">
        <f>B340</f>
        <v>Тех.перев.ВЛ-6 кВ Ф-388, тех.пер.ТП-6/0,4 кВ 1/388, строит.ТП-6,04 кВ и ВЛ-0,4 кВ для тех.прис.энерг.уст.дач.домов по адресу: п.Первомайский, СТ Колос</v>
      </c>
      <c r="C427" s="37">
        <v>2018</v>
      </c>
      <c r="D427" s="37">
        <v>0.4</v>
      </c>
      <c r="E427" s="37">
        <v>0.81</v>
      </c>
      <c r="F427" s="37">
        <v>1920</v>
      </c>
      <c r="G427" s="35">
        <v>624.34253000000001</v>
      </c>
      <c r="H427" s="81"/>
      <c r="I427" s="81"/>
    </row>
    <row r="428" spans="1:9" ht="47.25" x14ac:dyDescent="0.25">
      <c r="A428" s="47"/>
      <c r="B428" s="36" t="str">
        <f>B352</f>
        <v>РеконструкциВЛ-10 кВ Ф-305 4.7 км, стр.ТП-10/0,4кВ и ВЛ-0,4кВ для тех.прис.эн.уст.стр. пл.строений в п.Ясная Поляна, ул.Войсковая,Терская,Ессентукская</v>
      </c>
      <c r="C428" s="37">
        <v>2018</v>
      </c>
      <c r="D428" s="37">
        <v>10</v>
      </c>
      <c r="E428" s="37">
        <v>0.41599999999999998</v>
      </c>
      <c r="F428" s="37">
        <v>180</v>
      </c>
      <c r="G428" s="35">
        <v>511.04608999999999</v>
      </c>
      <c r="H428" s="81"/>
      <c r="I428" s="81"/>
    </row>
    <row r="429" spans="1:9" ht="47.25" x14ac:dyDescent="0.25">
      <c r="A429" s="47"/>
      <c r="B429" s="36" t="s">
        <v>806</v>
      </c>
      <c r="C429" s="37">
        <v>2018</v>
      </c>
      <c r="D429" s="37">
        <v>10</v>
      </c>
      <c r="E429" s="37">
        <v>1.1950000000000001</v>
      </c>
      <c r="F429" s="37">
        <v>669</v>
      </c>
      <c r="G429" s="35">
        <v>1328.12707</v>
      </c>
      <c r="H429" s="81"/>
      <c r="I429" s="81"/>
    </row>
    <row r="430" spans="1:9" ht="47.25" x14ac:dyDescent="0.25">
      <c r="A430" s="47"/>
      <c r="B430" s="36" t="s">
        <v>807</v>
      </c>
      <c r="C430" s="37">
        <v>2018</v>
      </c>
      <c r="D430" s="37">
        <v>0.4</v>
      </c>
      <c r="E430" s="37">
        <v>0.63200000000000001</v>
      </c>
      <c r="F430" s="37">
        <v>5</v>
      </c>
      <c r="G430" s="35">
        <v>189.53174000000001</v>
      </c>
      <c r="H430" s="81"/>
      <c r="I430" s="81"/>
    </row>
    <row r="431" spans="1:9" ht="63" x14ac:dyDescent="0.25">
      <c r="A431" s="47"/>
      <c r="B431" s="36" t="s">
        <v>808</v>
      </c>
      <c r="C431" s="37">
        <v>2018</v>
      </c>
      <c r="D431" s="37">
        <v>0.4</v>
      </c>
      <c r="E431" s="37">
        <v>4.2999999999999997E-2</v>
      </c>
      <c r="F431" s="37">
        <v>14</v>
      </c>
      <c r="G431" s="35">
        <v>41.934579999999997</v>
      </c>
      <c r="H431" s="81"/>
      <c r="I431" s="81"/>
    </row>
    <row r="432" spans="1:9" ht="47.25" x14ac:dyDescent="0.25">
      <c r="A432" s="47"/>
      <c r="B432" s="36" t="str">
        <f>B368</f>
        <v>Тех.перев.ВЛ-10 кВ Ф-346 от ПС 110/10 кВ Боргустан,строит.ВЛ-0,4 кВ и ТП-10/0,4 кВ для тех. прис.энер.уст. площ.строений в Предгорном р-не, СНТ Дружба</v>
      </c>
      <c r="C432" s="37">
        <v>2018</v>
      </c>
      <c r="D432" s="37">
        <v>0.4</v>
      </c>
      <c r="E432" s="37">
        <v>0.23</v>
      </c>
      <c r="F432" s="37">
        <v>180</v>
      </c>
      <c r="G432" s="35">
        <v>203.03645</v>
      </c>
      <c r="H432" s="81"/>
      <c r="I432" s="81"/>
    </row>
    <row r="433" spans="1:9" ht="47.25" x14ac:dyDescent="0.25">
      <c r="A433" s="47"/>
      <c r="B433" s="36" t="s">
        <v>809</v>
      </c>
      <c r="C433" s="37">
        <v>2018</v>
      </c>
      <c r="D433" s="37">
        <v>0.4</v>
      </c>
      <c r="E433" s="37">
        <v>0.34</v>
      </c>
      <c r="F433" s="37">
        <v>15</v>
      </c>
      <c r="G433" s="35">
        <v>125.93311</v>
      </c>
      <c r="H433" s="81"/>
      <c r="I433" s="81"/>
    </row>
    <row r="434" spans="1:9" ht="47.25" x14ac:dyDescent="0.25">
      <c r="A434" s="47"/>
      <c r="B434" s="36" t="s">
        <v>810</v>
      </c>
      <c r="C434" s="37">
        <v>2018</v>
      </c>
      <c r="D434" s="37">
        <v>0.4</v>
      </c>
      <c r="E434" s="37">
        <v>0.38500000000000001</v>
      </c>
      <c r="F434" s="37">
        <v>5</v>
      </c>
      <c r="G434" s="35">
        <v>138.07769999999999</v>
      </c>
      <c r="H434" s="81"/>
      <c r="I434" s="81"/>
    </row>
    <row r="435" spans="1:9" ht="47.25" x14ac:dyDescent="0.25">
      <c r="A435" s="47"/>
      <c r="B435" s="36" t="s">
        <v>811</v>
      </c>
      <c r="C435" s="37">
        <v>2018</v>
      </c>
      <c r="D435" s="37">
        <v>0.4</v>
      </c>
      <c r="E435" s="37">
        <v>1.202</v>
      </c>
      <c r="F435" s="37">
        <v>270</v>
      </c>
      <c r="G435" s="35">
        <f>1541.89981+28.38805</f>
        <v>1570.2878599999999</v>
      </c>
      <c r="H435" s="81"/>
      <c r="I435" s="81"/>
    </row>
    <row r="436" spans="1:9" hidden="1" x14ac:dyDescent="0.25">
      <c r="A436" s="105"/>
      <c r="B436" s="36"/>
      <c r="C436" s="37"/>
      <c r="D436" s="37"/>
      <c r="E436" s="42"/>
      <c r="F436" s="46"/>
      <c r="G436" s="45"/>
      <c r="H436" s="81"/>
      <c r="I436" s="81"/>
    </row>
    <row r="437" spans="1:9" x14ac:dyDescent="0.25">
      <c r="A437" s="50" t="s">
        <v>346</v>
      </c>
      <c r="B437" s="51" t="s">
        <v>16</v>
      </c>
      <c r="C437" s="37"/>
      <c r="D437" s="37"/>
      <c r="E437" s="49">
        <f>E438</f>
        <v>2.254</v>
      </c>
      <c r="F437" s="48">
        <f t="shared" ref="F437:G437" si="3">F438</f>
        <v>669</v>
      </c>
      <c r="G437" s="48">
        <f t="shared" si="3"/>
        <v>2759.8809500000002</v>
      </c>
      <c r="H437" s="81"/>
      <c r="I437" s="81"/>
    </row>
    <row r="438" spans="1:9" ht="47.25" x14ac:dyDescent="0.25">
      <c r="A438" s="50"/>
      <c r="B438" s="36" t="str">
        <f>B429</f>
        <v>Строительство ВЛ-10 кВ от ПС Провал, установка новой ячейки 10 кВ на ПС Провал, реконструкция ВЛ-10 кВ Ф-170 от ПС Провал для технологического присоед</v>
      </c>
      <c r="C438" s="37">
        <v>2018</v>
      </c>
      <c r="D438" s="37">
        <v>10</v>
      </c>
      <c r="E438" s="37">
        <v>2.254</v>
      </c>
      <c r="F438" s="37">
        <v>669</v>
      </c>
      <c r="G438" s="35">
        <v>2759.8809500000002</v>
      </c>
      <c r="H438" s="81"/>
      <c r="I438" s="81"/>
    </row>
    <row r="439" spans="1:9" hidden="1" x14ac:dyDescent="0.25">
      <c r="A439" s="50" t="s">
        <v>347</v>
      </c>
      <c r="B439" s="36"/>
      <c r="C439" s="37"/>
      <c r="D439" s="37"/>
      <c r="E439" s="42"/>
      <c r="F439" s="37"/>
      <c r="G439" s="37"/>
      <c r="H439" s="81"/>
      <c r="I439" s="81"/>
    </row>
    <row r="440" spans="1:9" hidden="1" x14ac:dyDescent="0.25">
      <c r="A440" s="50" t="s">
        <v>348</v>
      </c>
      <c r="B440" s="36"/>
      <c r="C440" s="37"/>
      <c r="D440" s="37"/>
      <c r="E440" s="42"/>
      <c r="F440" s="37"/>
      <c r="G440" s="37"/>
      <c r="H440" s="81"/>
      <c r="I440" s="81"/>
    </row>
    <row r="441" spans="1:9" hidden="1" x14ac:dyDescent="0.25">
      <c r="A441" s="50" t="s">
        <v>349</v>
      </c>
      <c r="B441" s="36"/>
      <c r="C441" s="37"/>
      <c r="D441" s="37"/>
      <c r="E441" s="42"/>
      <c r="F441" s="37"/>
      <c r="G441" s="37"/>
      <c r="H441" s="81"/>
      <c r="I441" s="81"/>
    </row>
    <row r="442" spans="1:9" x14ac:dyDescent="0.25">
      <c r="A442" s="50" t="s">
        <v>51</v>
      </c>
      <c r="B442" s="107" t="s">
        <v>27</v>
      </c>
      <c r="C442" s="37"/>
      <c r="D442" s="37"/>
      <c r="E442" s="42"/>
      <c r="F442" s="37"/>
      <c r="G442" s="37"/>
      <c r="H442" s="81"/>
      <c r="I442" s="81"/>
    </row>
    <row r="443" spans="1:9" hidden="1" x14ac:dyDescent="0.25">
      <c r="A443" s="50" t="s">
        <v>52</v>
      </c>
      <c r="B443" s="107" t="s">
        <v>13</v>
      </c>
      <c r="C443" s="37"/>
      <c r="D443" s="37"/>
      <c r="E443" s="42"/>
      <c r="F443" s="37"/>
      <c r="G443" s="37"/>
      <c r="H443" s="81"/>
      <c r="I443" s="81"/>
    </row>
    <row r="444" spans="1:9" hidden="1" x14ac:dyDescent="0.25">
      <c r="A444" s="50" t="s">
        <v>53</v>
      </c>
      <c r="B444" s="107" t="s">
        <v>14</v>
      </c>
      <c r="C444" s="37"/>
      <c r="D444" s="37"/>
      <c r="E444" s="42"/>
      <c r="F444" s="37"/>
      <c r="G444" s="37"/>
      <c r="H444" s="81"/>
      <c r="I444" s="81"/>
    </row>
    <row r="445" spans="1:9" hidden="1" x14ac:dyDescent="0.25">
      <c r="A445" s="50" t="s">
        <v>54</v>
      </c>
      <c r="B445" s="107" t="s">
        <v>15</v>
      </c>
      <c r="C445" s="37"/>
      <c r="D445" s="37"/>
      <c r="E445" s="42"/>
      <c r="F445" s="37"/>
      <c r="G445" s="37"/>
      <c r="H445" s="81"/>
      <c r="I445" s="81"/>
    </row>
    <row r="446" spans="1:9" hidden="1" x14ac:dyDescent="0.25">
      <c r="A446" s="50" t="s">
        <v>55</v>
      </c>
      <c r="B446" s="107" t="s">
        <v>16</v>
      </c>
      <c r="C446" s="37"/>
      <c r="D446" s="37"/>
      <c r="E446" s="42"/>
      <c r="F446" s="37"/>
      <c r="G446" s="37"/>
      <c r="H446" s="81"/>
      <c r="I446" s="81"/>
    </row>
    <row r="447" spans="1:9" hidden="1" x14ac:dyDescent="0.25">
      <c r="A447" s="50" t="s">
        <v>56</v>
      </c>
      <c r="B447" s="107" t="s">
        <v>17</v>
      </c>
      <c r="C447" s="37"/>
      <c r="D447" s="37"/>
      <c r="E447" s="42"/>
      <c r="F447" s="37"/>
      <c r="G447" s="37"/>
      <c r="H447" s="81"/>
      <c r="I447" s="81"/>
    </row>
    <row r="448" spans="1:9" hidden="1" x14ac:dyDescent="0.25">
      <c r="A448" s="50" t="s">
        <v>57</v>
      </c>
      <c r="B448" s="107" t="s">
        <v>18</v>
      </c>
      <c r="C448" s="37"/>
      <c r="D448" s="37"/>
      <c r="E448" s="42"/>
      <c r="F448" s="37"/>
      <c r="G448" s="37"/>
      <c r="H448" s="81"/>
      <c r="I448" s="81"/>
    </row>
    <row r="449" spans="1:9" hidden="1" x14ac:dyDescent="0.25">
      <c r="A449" s="50" t="s">
        <v>58</v>
      </c>
      <c r="B449" s="107" t="s">
        <v>19</v>
      </c>
      <c r="C449" s="37"/>
      <c r="D449" s="37"/>
      <c r="E449" s="42"/>
      <c r="F449" s="37"/>
      <c r="G449" s="37"/>
      <c r="H449" s="81"/>
      <c r="I449" s="81"/>
    </row>
    <row r="450" spans="1:9" hidden="1" x14ac:dyDescent="0.25">
      <c r="A450" s="50" t="s">
        <v>59</v>
      </c>
      <c r="B450" s="107" t="s">
        <v>21</v>
      </c>
      <c r="C450" s="37"/>
      <c r="D450" s="37"/>
      <c r="E450" s="42"/>
      <c r="F450" s="37"/>
      <c r="G450" s="37"/>
      <c r="H450" s="81"/>
      <c r="I450" s="81"/>
    </row>
    <row r="451" spans="1:9" hidden="1" x14ac:dyDescent="0.25">
      <c r="A451" s="50" t="s">
        <v>60</v>
      </c>
      <c r="B451" s="107" t="s">
        <v>14</v>
      </c>
      <c r="C451" s="37"/>
      <c r="D451" s="37"/>
      <c r="E451" s="42"/>
      <c r="F451" s="37"/>
      <c r="G451" s="37"/>
      <c r="H451" s="81"/>
      <c r="I451" s="81"/>
    </row>
    <row r="452" spans="1:9" hidden="1" x14ac:dyDescent="0.25">
      <c r="A452" s="50" t="s">
        <v>61</v>
      </c>
      <c r="B452" s="107" t="s">
        <v>15</v>
      </c>
      <c r="C452" s="37"/>
      <c r="D452" s="37"/>
      <c r="E452" s="42"/>
      <c r="F452" s="37"/>
      <c r="G452" s="37"/>
      <c r="H452" s="81"/>
      <c r="I452" s="81"/>
    </row>
    <row r="453" spans="1:9" hidden="1" x14ac:dyDescent="0.25">
      <c r="A453" s="50" t="s">
        <v>62</v>
      </c>
      <c r="B453" s="107" t="s">
        <v>16</v>
      </c>
      <c r="C453" s="37"/>
      <c r="D453" s="37"/>
      <c r="E453" s="42"/>
      <c r="F453" s="37"/>
      <c r="G453" s="37"/>
      <c r="H453" s="81"/>
      <c r="I453" s="81"/>
    </row>
    <row r="454" spans="1:9" hidden="1" x14ac:dyDescent="0.25">
      <c r="A454" s="50" t="s">
        <v>63</v>
      </c>
      <c r="B454" s="107" t="s">
        <v>17</v>
      </c>
      <c r="C454" s="37"/>
      <c r="D454" s="37"/>
      <c r="E454" s="42"/>
      <c r="F454" s="37"/>
      <c r="G454" s="37"/>
      <c r="H454" s="81"/>
      <c r="I454" s="81"/>
    </row>
    <row r="455" spans="1:9" hidden="1" x14ac:dyDescent="0.25">
      <c r="A455" s="50" t="s">
        <v>64</v>
      </c>
      <c r="B455" s="107" t="s">
        <v>18</v>
      </c>
      <c r="C455" s="37"/>
      <c r="D455" s="37"/>
      <c r="E455" s="42"/>
      <c r="F455" s="37"/>
      <c r="G455" s="37"/>
      <c r="H455" s="81"/>
      <c r="I455" s="81"/>
    </row>
    <row r="456" spans="1:9" hidden="1" x14ac:dyDescent="0.25">
      <c r="A456" s="50" t="s">
        <v>65</v>
      </c>
      <c r="B456" s="107" t="s">
        <v>19</v>
      </c>
      <c r="C456" s="37"/>
      <c r="D456" s="37"/>
      <c r="E456" s="42"/>
      <c r="F456" s="37"/>
      <c r="G456" s="37"/>
      <c r="H456" s="81"/>
      <c r="I456" s="81"/>
    </row>
    <row r="457" spans="1:9" x14ac:dyDescent="0.25">
      <c r="A457" s="50" t="s">
        <v>66</v>
      </c>
      <c r="B457" s="107" t="s">
        <v>23</v>
      </c>
      <c r="C457" s="37"/>
      <c r="D457" s="37"/>
      <c r="E457" s="42"/>
      <c r="F457" s="37"/>
      <c r="G457" s="37"/>
      <c r="H457" s="81"/>
      <c r="I457" s="81"/>
    </row>
    <row r="458" spans="1:9" x14ac:dyDescent="0.25">
      <c r="A458" s="50" t="s">
        <v>67</v>
      </c>
      <c r="B458" s="51" t="s">
        <v>14</v>
      </c>
      <c r="C458" s="37"/>
      <c r="D458" s="37"/>
      <c r="E458" s="49">
        <f>SUM(E459:E489)</f>
        <v>4.8629999999999995</v>
      </c>
      <c r="F458" s="48">
        <f>SUM(F459:F489)</f>
        <v>1531</v>
      </c>
      <c r="G458" s="48">
        <f>SUM(G459:G489)</f>
        <v>4937.9079999999976</v>
      </c>
      <c r="H458" s="81"/>
      <c r="I458" s="81"/>
    </row>
    <row r="459" spans="1:9" ht="63" x14ac:dyDescent="0.25">
      <c r="A459" s="47"/>
      <c r="B459" s="36" t="s">
        <v>812</v>
      </c>
      <c r="C459" s="37">
        <v>2016</v>
      </c>
      <c r="D459" s="43" t="s">
        <v>343</v>
      </c>
      <c r="E459" s="42">
        <v>0.2</v>
      </c>
      <c r="F459" s="38">
        <v>217.5</v>
      </c>
      <c r="G459" s="35">
        <v>316.27555999999998</v>
      </c>
      <c r="H459" s="81"/>
      <c r="I459" s="81"/>
    </row>
    <row r="460" spans="1:9" ht="78.75" x14ac:dyDescent="0.25">
      <c r="A460" s="47"/>
      <c r="B460" s="36" t="s">
        <v>813</v>
      </c>
      <c r="C460" s="37">
        <v>2016</v>
      </c>
      <c r="D460" s="43" t="s">
        <v>343</v>
      </c>
      <c r="E460" s="42">
        <v>0.2</v>
      </c>
      <c r="F460" s="38">
        <v>50</v>
      </c>
      <c r="G460" s="35">
        <v>159.91471000000001</v>
      </c>
      <c r="H460" s="81"/>
      <c r="I460" s="81"/>
    </row>
    <row r="461" spans="1:9" ht="94.5" x14ac:dyDescent="0.25">
      <c r="A461" s="47"/>
      <c r="B461" s="36" t="s">
        <v>814</v>
      </c>
      <c r="C461" s="37">
        <v>2016</v>
      </c>
      <c r="D461" s="43" t="s">
        <v>343</v>
      </c>
      <c r="E461" s="42">
        <v>0.28699999999999998</v>
      </c>
      <c r="F461" s="38">
        <v>490</v>
      </c>
      <c r="G461" s="35">
        <v>499.87207999999998</v>
      </c>
      <c r="H461" s="81"/>
      <c r="I461" s="81"/>
    </row>
    <row r="462" spans="1:9" ht="47.25" x14ac:dyDescent="0.25">
      <c r="A462" s="47"/>
      <c r="B462" s="36" t="s">
        <v>556</v>
      </c>
      <c r="C462" s="37">
        <v>2017</v>
      </c>
      <c r="D462" s="37">
        <v>10</v>
      </c>
      <c r="E462" s="42">
        <v>0.01</v>
      </c>
      <c r="F462" s="37">
        <v>60</v>
      </c>
      <c r="G462" s="45">
        <v>51.43703</v>
      </c>
      <c r="H462" s="81"/>
      <c r="I462" s="81"/>
    </row>
    <row r="463" spans="1:9" ht="31.5" x14ac:dyDescent="0.25">
      <c r="A463" s="47"/>
      <c r="B463" s="36" t="s">
        <v>815</v>
      </c>
      <c r="C463" s="37">
        <v>2017</v>
      </c>
      <c r="D463" s="37">
        <v>10</v>
      </c>
      <c r="E463" s="42">
        <v>0.35</v>
      </c>
      <c r="F463" s="37">
        <v>15</v>
      </c>
      <c r="G463" s="45">
        <v>197.65781999999999</v>
      </c>
      <c r="H463" s="81"/>
      <c r="I463" s="81"/>
    </row>
    <row r="464" spans="1:9" ht="47.25" x14ac:dyDescent="0.25">
      <c r="A464" s="47"/>
      <c r="B464" s="36" t="s">
        <v>561</v>
      </c>
      <c r="C464" s="37">
        <v>2017</v>
      </c>
      <c r="D464" s="37">
        <v>10</v>
      </c>
      <c r="E464" s="42">
        <v>1.4999999999999999E-2</v>
      </c>
      <c r="F464" s="37">
        <v>35</v>
      </c>
      <c r="G464" s="45">
        <v>68.047389999999993</v>
      </c>
      <c r="H464" s="81"/>
      <c r="I464" s="81"/>
    </row>
    <row r="465" spans="1:9" ht="47.25" x14ac:dyDescent="0.25">
      <c r="A465" s="47"/>
      <c r="B465" s="36" t="s">
        <v>816</v>
      </c>
      <c r="C465" s="37">
        <v>2017</v>
      </c>
      <c r="D465" s="37">
        <v>10</v>
      </c>
      <c r="E465" s="42">
        <v>0.05</v>
      </c>
      <c r="F465" s="37">
        <v>7</v>
      </c>
      <c r="G465" s="45">
        <v>98.067520000000002</v>
      </c>
      <c r="H465" s="81"/>
      <c r="I465" s="81"/>
    </row>
    <row r="466" spans="1:9" ht="47.25" x14ac:dyDescent="0.25">
      <c r="A466" s="47"/>
      <c r="B466" s="36" t="s">
        <v>817</v>
      </c>
      <c r="C466" s="37">
        <v>2017</v>
      </c>
      <c r="D466" s="37">
        <v>10</v>
      </c>
      <c r="E466" s="42">
        <v>9.5000000000000001E-2</v>
      </c>
      <c r="F466" s="37">
        <v>7</v>
      </c>
      <c r="G466" s="45">
        <v>134.96608000000001</v>
      </c>
      <c r="H466" s="81"/>
      <c r="I466" s="81"/>
    </row>
    <row r="467" spans="1:9" ht="47.25" x14ac:dyDescent="0.25">
      <c r="A467" s="47"/>
      <c r="B467" s="36" t="s">
        <v>818</v>
      </c>
      <c r="C467" s="37">
        <v>2017</v>
      </c>
      <c r="D467" s="37">
        <v>10</v>
      </c>
      <c r="E467" s="42">
        <v>3.1E-2</v>
      </c>
      <c r="F467" s="37">
        <v>100</v>
      </c>
      <c r="G467" s="45">
        <v>71.275130000000004</v>
      </c>
      <c r="H467" s="81"/>
      <c r="I467" s="81"/>
    </row>
    <row r="468" spans="1:9" ht="47.25" x14ac:dyDescent="0.25">
      <c r="A468" s="47"/>
      <c r="B468" s="36" t="s">
        <v>619</v>
      </c>
      <c r="C468" s="37">
        <v>2017</v>
      </c>
      <c r="D468" s="37">
        <v>10</v>
      </c>
      <c r="E468" s="42">
        <v>0.04</v>
      </c>
      <c r="F468" s="37">
        <v>15</v>
      </c>
      <c r="G468" s="35">
        <v>168.77974</v>
      </c>
      <c r="H468" s="81"/>
      <c r="I468" s="81"/>
    </row>
    <row r="469" spans="1:9" ht="47.25" x14ac:dyDescent="0.25">
      <c r="A469" s="47"/>
      <c r="B469" s="36" t="s">
        <v>819</v>
      </c>
      <c r="C469" s="37">
        <v>2017</v>
      </c>
      <c r="D469" s="37">
        <v>0.4</v>
      </c>
      <c r="E469" s="42">
        <v>3.7999999999999999E-2</v>
      </c>
      <c r="F469" s="37">
        <v>6</v>
      </c>
      <c r="G469" s="35">
        <v>33.197539999999996</v>
      </c>
      <c r="H469" s="81"/>
      <c r="I469" s="81"/>
    </row>
    <row r="470" spans="1:9" ht="47.25" x14ac:dyDescent="0.25">
      <c r="A470" s="47"/>
      <c r="B470" s="36" t="s">
        <v>820</v>
      </c>
      <c r="C470" s="37">
        <v>2017</v>
      </c>
      <c r="D470" s="37">
        <v>0.4</v>
      </c>
      <c r="E470" s="42">
        <v>7.2999999999999995E-2</v>
      </c>
      <c r="F470" s="37">
        <v>6</v>
      </c>
      <c r="G470" s="35">
        <v>41.150370000000002</v>
      </c>
      <c r="H470" s="81"/>
      <c r="I470" s="81"/>
    </row>
    <row r="471" spans="1:9" ht="94.5" x14ac:dyDescent="0.25">
      <c r="A471" s="47"/>
      <c r="B471" s="36" t="s">
        <v>821</v>
      </c>
      <c r="C471" s="37">
        <v>2017</v>
      </c>
      <c r="D471" s="43" t="s">
        <v>344</v>
      </c>
      <c r="E471" s="42">
        <v>0.05</v>
      </c>
      <c r="F471" s="38">
        <v>5</v>
      </c>
      <c r="G471" s="35">
        <v>34.97634</v>
      </c>
      <c r="H471" s="81"/>
      <c r="I471" s="81"/>
    </row>
    <row r="472" spans="1:9" ht="47.25" x14ac:dyDescent="0.25">
      <c r="A472" s="47"/>
      <c r="B472" s="36" t="s">
        <v>822</v>
      </c>
      <c r="C472" s="37">
        <v>2017</v>
      </c>
      <c r="D472" s="43" t="s">
        <v>343</v>
      </c>
      <c r="E472" s="42">
        <v>0.17</v>
      </c>
      <c r="F472" s="38">
        <v>30</v>
      </c>
      <c r="G472" s="35">
        <v>111.92453999999999</v>
      </c>
      <c r="H472" s="81"/>
      <c r="I472" s="81"/>
    </row>
    <row r="473" spans="1:9" ht="47.25" x14ac:dyDescent="0.25">
      <c r="A473" s="47"/>
      <c r="B473" s="36" t="s">
        <v>655</v>
      </c>
      <c r="C473" s="37">
        <v>2017</v>
      </c>
      <c r="D473" s="43" t="s">
        <v>343</v>
      </c>
      <c r="E473" s="42">
        <v>0.08</v>
      </c>
      <c r="F473" s="38">
        <v>28</v>
      </c>
      <c r="G473" s="35">
        <v>195.54425000000001</v>
      </c>
      <c r="H473" s="81"/>
      <c r="I473" s="81"/>
    </row>
    <row r="474" spans="1:9" ht="47.25" x14ac:dyDescent="0.25">
      <c r="A474" s="47"/>
      <c r="B474" s="36" t="s">
        <v>823</v>
      </c>
      <c r="C474" s="37">
        <v>2017</v>
      </c>
      <c r="D474" s="43" t="s">
        <v>343</v>
      </c>
      <c r="E474" s="42">
        <v>0.46800000000000003</v>
      </c>
      <c r="F474" s="38">
        <v>50</v>
      </c>
      <c r="G474" s="35">
        <v>413.10714000000002</v>
      </c>
      <c r="H474" s="81"/>
      <c r="I474" s="81"/>
    </row>
    <row r="475" spans="1:9" ht="47.25" x14ac:dyDescent="0.25">
      <c r="A475" s="47"/>
      <c r="B475" s="36" t="s">
        <v>657</v>
      </c>
      <c r="C475" s="37">
        <v>2017</v>
      </c>
      <c r="D475" s="43" t="s">
        <v>343</v>
      </c>
      <c r="E475" s="42">
        <v>0.7</v>
      </c>
      <c r="F475" s="38">
        <v>10</v>
      </c>
      <c r="G475" s="35">
        <v>439.02393000000001</v>
      </c>
      <c r="H475" s="81"/>
      <c r="I475" s="81"/>
    </row>
    <row r="476" spans="1:9" ht="47.25" x14ac:dyDescent="0.25">
      <c r="A476" s="47"/>
      <c r="B476" s="36" t="s">
        <v>658</v>
      </c>
      <c r="C476" s="37">
        <v>2017</v>
      </c>
      <c r="D476" s="43" t="s">
        <v>343</v>
      </c>
      <c r="E476" s="42">
        <v>0.09</v>
      </c>
      <c r="F476" s="46">
        <v>4.5</v>
      </c>
      <c r="G476" s="35">
        <v>95.408500000000004</v>
      </c>
      <c r="H476" s="81"/>
      <c r="I476" s="81"/>
    </row>
    <row r="477" spans="1:9" ht="47.25" x14ac:dyDescent="0.25">
      <c r="A477" s="47"/>
      <c r="B477" s="36" t="s">
        <v>824</v>
      </c>
      <c r="C477" s="37">
        <v>2018</v>
      </c>
      <c r="D477" s="43" t="s">
        <v>343</v>
      </c>
      <c r="E477" s="42">
        <v>0.01</v>
      </c>
      <c r="F477" s="46">
        <v>14</v>
      </c>
      <c r="G477" s="35">
        <v>47.095320000000001</v>
      </c>
      <c r="H477" s="81"/>
      <c r="I477" s="81"/>
    </row>
    <row r="478" spans="1:9" ht="47.25" x14ac:dyDescent="0.25">
      <c r="A478" s="47"/>
      <c r="B478" s="36" t="str">
        <f>B325</f>
        <v>Тех. перев. ВЛ-6 кВ Ф-605 ПС 35/6 кВ "Овощевод" и стр.ТП-6/0,4 кВ для тех.прис. энер. уст.заяв. РУ-0,4 кВ расп. 3,8км от ориентира жил.дом в х.Садовый</v>
      </c>
      <c r="C478" s="37">
        <v>2018</v>
      </c>
      <c r="D478" s="37">
        <v>6</v>
      </c>
      <c r="E478" s="37">
        <v>0.13600000000000001</v>
      </c>
      <c r="F478" s="37">
        <v>80</v>
      </c>
      <c r="G478" s="35">
        <v>236.89608000000001</v>
      </c>
      <c r="H478" s="81"/>
      <c r="I478" s="81"/>
    </row>
    <row r="479" spans="1:9" ht="47.25" x14ac:dyDescent="0.25">
      <c r="A479" s="47"/>
      <c r="B479" s="36" t="str">
        <f>B339</f>
        <v>Рек. ВЛ-10 кВ Ф-121 6.65 км, стр. ВЛ-0,4 кВ и ТП-10/0,4 кВ для тех. прис.эн. уст. стр. площ.ж.домов в Предгорном р-не., в гр.СНТ Ветеран</v>
      </c>
      <c r="C479" s="37">
        <v>2018</v>
      </c>
      <c r="D479" s="43" t="s">
        <v>343</v>
      </c>
      <c r="E479" s="42">
        <v>0.05</v>
      </c>
      <c r="F479" s="38">
        <v>60</v>
      </c>
      <c r="G479" s="35">
        <v>45.080660000000002</v>
      </c>
      <c r="H479" s="81"/>
      <c r="I479" s="81"/>
    </row>
    <row r="480" spans="1:9" ht="63" x14ac:dyDescent="0.25">
      <c r="A480" s="47"/>
      <c r="B480" s="36" t="s">
        <v>825</v>
      </c>
      <c r="C480" s="37">
        <v>2018</v>
      </c>
      <c r="D480" s="37">
        <v>10</v>
      </c>
      <c r="E480" s="37">
        <v>3.5999999999999997E-2</v>
      </c>
      <c r="F480" s="37">
        <v>50</v>
      </c>
      <c r="G480" s="35">
        <v>71.085579999999993</v>
      </c>
      <c r="H480" s="81"/>
      <c r="I480" s="81"/>
    </row>
    <row r="481" spans="1:9" ht="47.25" x14ac:dyDescent="0.25">
      <c r="A481" s="47"/>
      <c r="B481" s="36" t="s">
        <v>826</v>
      </c>
      <c r="C481" s="37">
        <v>2018</v>
      </c>
      <c r="D481" s="37">
        <v>10</v>
      </c>
      <c r="E481" s="37">
        <v>0.01</v>
      </c>
      <c r="F481" s="37">
        <v>7</v>
      </c>
      <c r="G481" s="35">
        <v>39.525739999999999</v>
      </c>
      <c r="H481" s="81"/>
      <c r="I481" s="81"/>
    </row>
    <row r="482" spans="1:9" ht="47.25" x14ac:dyDescent="0.25">
      <c r="A482" s="47"/>
      <c r="B482" s="36" t="s">
        <v>827</v>
      </c>
      <c r="C482" s="37">
        <v>2018</v>
      </c>
      <c r="D482" s="43" t="s">
        <v>343</v>
      </c>
      <c r="E482" s="42">
        <v>0.73</v>
      </c>
      <c r="F482" s="38">
        <v>10</v>
      </c>
      <c r="G482" s="35">
        <v>459.66120000000001</v>
      </c>
      <c r="H482" s="81"/>
      <c r="I482" s="81"/>
    </row>
    <row r="483" spans="1:9" ht="47.25" x14ac:dyDescent="0.25">
      <c r="A483" s="47"/>
      <c r="B483" s="36" t="s">
        <v>828</v>
      </c>
      <c r="C483" s="37">
        <v>2018</v>
      </c>
      <c r="D483" s="43" t="s">
        <v>343</v>
      </c>
      <c r="E483" s="42">
        <v>0.20499999999999999</v>
      </c>
      <c r="F483" s="38">
        <v>15</v>
      </c>
      <c r="G483" s="35">
        <v>185.81353999999999</v>
      </c>
      <c r="H483" s="81"/>
      <c r="I483" s="81"/>
    </row>
    <row r="484" spans="1:9" ht="47.25" x14ac:dyDescent="0.25">
      <c r="A484" s="47"/>
      <c r="B484" s="36" t="s">
        <v>829</v>
      </c>
      <c r="C484" s="37">
        <v>2018</v>
      </c>
      <c r="D484" s="43" t="s">
        <v>344</v>
      </c>
      <c r="E484" s="42">
        <v>4.9000000000000002E-2</v>
      </c>
      <c r="F484" s="38">
        <v>5</v>
      </c>
      <c r="G484" s="35">
        <v>29.841100000000001</v>
      </c>
      <c r="H484" s="81"/>
      <c r="I484" s="81"/>
    </row>
    <row r="485" spans="1:9" ht="47.25" x14ac:dyDescent="0.25">
      <c r="A485" s="47"/>
      <c r="B485" s="36" t="s">
        <v>830</v>
      </c>
      <c r="C485" s="37">
        <v>2018</v>
      </c>
      <c r="D485" s="43" t="s">
        <v>344</v>
      </c>
      <c r="E485" s="42">
        <v>4.8000000000000001E-2</v>
      </c>
      <c r="F485" s="38">
        <v>5</v>
      </c>
      <c r="G485" s="35">
        <v>33.137360000000001</v>
      </c>
      <c r="H485" s="81"/>
      <c r="I485" s="81"/>
    </row>
    <row r="486" spans="1:9" ht="78.75" x14ac:dyDescent="0.25">
      <c r="A486" s="47"/>
      <c r="B486" s="36" t="str">
        <f>B391</f>
        <v>Техническое перевооружение ВЛ-10 кВ Ф-307 от ПС 110/35/10 кВ "Арзгир" путем строительства нового участка ЛЭП 10 кВ, строительство ТП-10/0,4 кВ, строительство ЛЭП-0,4 кВ для обеспечения те.прис. энергопринимающих устройств стройплощадки склада</v>
      </c>
      <c r="C486" s="37">
        <v>2018</v>
      </c>
      <c r="D486" s="43" t="s">
        <v>343</v>
      </c>
      <c r="E486" s="42">
        <v>0.13</v>
      </c>
      <c r="F486" s="38">
        <v>15</v>
      </c>
      <c r="G486" s="35">
        <v>152.93603999999999</v>
      </c>
      <c r="H486" s="81"/>
      <c r="I486" s="81"/>
    </row>
    <row r="487" spans="1:9" ht="47.25" x14ac:dyDescent="0.25">
      <c r="A487" s="47"/>
      <c r="B487" s="36" t="s">
        <v>831</v>
      </c>
      <c r="C487" s="37">
        <v>2018</v>
      </c>
      <c r="D487" s="43" t="s">
        <v>343</v>
      </c>
      <c r="E487" s="42">
        <v>4.8000000000000001E-2</v>
      </c>
      <c r="F487" s="38">
        <v>7</v>
      </c>
      <c r="G487" s="35">
        <v>116.89959</v>
      </c>
      <c r="H487" s="81"/>
      <c r="I487" s="81"/>
    </row>
    <row r="488" spans="1:9" ht="47.25" x14ac:dyDescent="0.25">
      <c r="A488" s="47"/>
      <c r="B488" s="36" t="s">
        <v>832</v>
      </c>
      <c r="C488" s="37">
        <v>2018</v>
      </c>
      <c r="D488" s="43" t="s">
        <v>343</v>
      </c>
      <c r="E488" s="42">
        <v>0.28399999999999997</v>
      </c>
      <c r="F488" s="46">
        <v>120</v>
      </c>
      <c r="G488" s="35">
        <v>206.97855999999999</v>
      </c>
      <c r="H488" s="81"/>
      <c r="I488" s="81"/>
    </row>
    <row r="489" spans="1:9" ht="78.75" x14ac:dyDescent="0.25">
      <c r="A489" s="47"/>
      <c r="B489" s="36" t="str">
        <f>B358</f>
        <v>Реконструкция ВЛ-10 кВ Ф-356 ПС 110/35/10 "Русская", стро-во ТП-10/0,4кВ, стро-во ВЛИ-0,4кВ для осущ. тех.присоед. энергоприн.уст-в ЛПХ по ул.Набережная с.Русское Курского р-она договор об осущ.№4804/2018/СТВ/ВЭС/КРЭС, №4805/2018/СТВ/ВЭС/КРЭС от 15.08.2018 Заяв.Чкареули Т.А., Хасанов Х.К.</v>
      </c>
      <c r="C489" s="37">
        <v>2018</v>
      </c>
      <c r="D489" s="37">
        <v>10</v>
      </c>
      <c r="E489" s="37">
        <v>0.18</v>
      </c>
      <c r="F489" s="37">
        <v>7</v>
      </c>
      <c r="G489" s="45">
        <v>182.33156</v>
      </c>
      <c r="H489" s="81"/>
      <c r="I489" s="81"/>
    </row>
    <row r="490" spans="1:9" x14ac:dyDescent="0.25">
      <c r="A490" s="50" t="s">
        <v>68</v>
      </c>
      <c r="B490" s="51" t="s">
        <v>15</v>
      </c>
      <c r="C490" s="37"/>
      <c r="D490" s="37"/>
      <c r="E490" s="49">
        <f>SUM(E491:E494)</f>
        <v>0.60099999999999998</v>
      </c>
      <c r="F490" s="41">
        <f>SUM(F491:F494)</f>
        <v>1180</v>
      </c>
      <c r="G490" s="41">
        <f>SUM(G491:G494)</f>
        <v>559.94587000000001</v>
      </c>
      <c r="H490" s="81"/>
      <c r="I490" s="81"/>
    </row>
    <row r="491" spans="1:9" ht="47.25" x14ac:dyDescent="0.25">
      <c r="A491" s="47"/>
      <c r="B491" s="36" t="s">
        <v>833</v>
      </c>
      <c r="C491" s="37">
        <v>2017</v>
      </c>
      <c r="D491" s="37">
        <v>10</v>
      </c>
      <c r="E491" s="42">
        <v>7.0000000000000001E-3</v>
      </c>
      <c r="F491" s="37">
        <v>1000</v>
      </c>
      <c r="G491" s="45">
        <v>87.773079999999993</v>
      </c>
      <c r="H491" s="81"/>
      <c r="I491" s="81"/>
    </row>
    <row r="492" spans="1:9" ht="47.25" x14ac:dyDescent="0.25">
      <c r="A492" s="47"/>
      <c r="B492" s="36" t="s">
        <v>834</v>
      </c>
      <c r="C492" s="37">
        <v>2017</v>
      </c>
      <c r="D492" s="37">
        <v>10</v>
      </c>
      <c r="E492" s="42">
        <v>0.377</v>
      </c>
      <c r="F492" s="37">
        <v>90</v>
      </c>
      <c r="G492" s="45">
        <v>349.00533000000001</v>
      </c>
      <c r="H492" s="81"/>
      <c r="I492" s="81"/>
    </row>
    <row r="493" spans="1:9" ht="78.75" x14ac:dyDescent="0.25">
      <c r="A493" s="47"/>
      <c r="B493" s="36" t="s">
        <v>835</v>
      </c>
      <c r="C493" s="37">
        <v>2017</v>
      </c>
      <c r="D493" s="37">
        <v>10</v>
      </c>
      <c r="E493" s="42">
        <v>0.21</v>
      </c>
      <c r="F493" s="37">
        <v>15</v>
      </c>
      <c r="G493" s="45">
        <f>83.68755-3.40459</f>
        <v>80.282960000000003</v>
      </c>
      <c r="H493" s="81"/>
      <c r="I493" s="81"/>
    </row>
    <row r="494" spans="1:9" ht="47.25" x14ac:dyDescent="0.25">
      <c r="A494" s="47"/>
      <c r="B494" s="36" t="str">
        <f>B326</f>
        <v>Тех.перев. ВЛ-10  Ф-135 от ПС 35/10 кВ Юцкая,строит.ВЛ-0,4 кВ и ТП 10/0,4 кВ для осущ.тех.прис.энерг.уст.стр.площ.строений в Предгорном р-не,с.Этока</v>
      </c>
      <c r="C494" s="37">
        <v>2018</v>
      </c>
      <c r="D494" s="37">
        <v>10</v>
      </c>
      <c r="E494" s="37">
        <v>7.0000000000000001E-3</v>
      </c>
      <c r="F494" s="37">
        <v>75</v>
      </c>
      <c r="G494" s="35">
        <v>42.884500000000003</v>
      </c>
      <c r="H494" s="81"/>
      <c r="I494" s="81"/>
    </row>
    <row r="495" spans="1:9" x14ac:dyDescent="0.25">
      <c r="A495" s="50" t="s">
        <v>69</v>
      </c>
      <c r="B495" s="51" t="s">
        <v>16</v>
      </c>
      <c r="C495" s="37"/>
      <c r="D495" s="37"/>
      <c r="E495" s="49">
        <f>SUM(E496)</f>
        <v>0.995</v>
      </c>
      <c r="F495" s="48">
        <f t="shared" ref="F495:G495" si="4">SUM(F496)</f>
        <v>15</v>
      </c>
      <c r="G495" s="48">
        <f t="shared" si="4"/>
        <v>911.52029000000005</v>
      </c>
      <c r="H495" s="81"/>
      <c r="I495" s="81"/>
    </row>
    <row r="496" spans="1:9" ht="78.75" x14ac:dyDescent="0.25">
      <c r="A496" s="50"/>
      <c r="B496" s="36" t="s">
        <v>835</v>
      </c>
      <c r="C496" s="37">
        <v>2017</v>
      </c>
      <c r="D496" s="37">
        <v>10</v>
      </c>
      <c r="E496" s="42">
        <v>0.995</v>
      </c>
      <c r="F496" s="37">
        <v>15</v>
      </c>
      <c r="G496" s="35">
        <f>927.64862-16.12833</f>
        <v>911.52029000000005</v>
      </c>
      <c r="H496" s="81"/>
      <c r="I496" s="81"/>
    </row>
    <row r="497" spans="1:9" ht="15.75" hidden="1" customHeight="1" x14ac:dyDescent="0.25">
      <c r="A497" s="50" t="s">
        <v>70</v>
      </c>
      <c r="B497" s="92"/>
      <c r="C497" s="101"/>
      <c r="D497" s="101"/>
      <c r="E497" s="108">
        <f>SUM(E148:E496)</f>
        <v>218.26779999999999</v>
      </c>
      <c r="F497" s="101"/>
      <c r="G497" s="101"/>
    </row>
    <row r="498" spans="1:9" ht="15.75" hidden="1" customHeight="1" x14ac:dyDescent="0.25">
      <c r="A498" s="50" t="s">
        <v>71</v>
      </c>
      <c r="B498" s="92"/>
      <c r="C498" s="101"/>
      <c r="D498" s="101"/>
      <c r="E498" s="101"/>
      <c r="F498" s="101"/>
      <c r="G498" s="101"/>
    </row>
    <row r="499" spans="1:9" ht="15.75" hidden="1" customHeight="1" x14ac:dyDescent="0.25">
      <c r="A499" s="50" t="s">
        <v>72</v>
      </c>
      <c r="B499" s="92"/>
      <c r="C499" s="101"/>
      <c r="D499" s="101"/>
      <c r="E499" s="101"/>
      <c r="F499" s="101"/>
      <c r="G499" s="101"/>
    </row>
    <row r="500" spans="1:9" ht="15.75" hidden="1" customHeight="1" x14ac:dyDescent="0.25">
      <c r="A500" s="50" t="s">
        <v>73</v>
      </c>
      <c r="B500" s="104"/>
      <c r="C500" s="101"/>
      <c r="D500" s="101"/>
      <c r="E500" s="101"/>
      <c r="F500" s="101"/>
      <c r="G500" s="101"/>
    </row>
    <row r="501" spans="1:9" ht="15.75" hidden="1" customHeight="1" x14ac:dyDescent="0.25">
      <c r="A501" s="50" t="s">
        <v>350</v>
      </c>
      <c r="B501" s="92"/>
      <c r="C501" s="101"/>
      <c r="D501" s="101"/>
      <c r="E501" s="101"/>
      <c r="F501" s="101"/>
      <c r="G501" s="101"/>
    </row>
    <row r="502" spans="1:9" ht="15.75" hidden="1" customHeight="1" x14ac:dyDescent="0.25">
      <c r="A502" s="50" t="s">
        <v>351</v>
      </c>
      <c r="B502" s="92"/>
      <c r="C502" s="101"/>
      <c r="D502" s="101"/>
      <c r="E502" s="101"/>
      <c r="F502" s="109"/>
      <c r="G502" s="101"/>
    </row>
    <row r="503" spans="1:9" ht="15.75" hidden="1" customHeight="1" x14ac:dyDescent="0.25">
      <c r="A503" s="50" t="s">
        <v>352</v>
      </c>
      <c r="B503" s="92"/>
      <c r="C503" s="101"/>
      <c r="D503" s="101"/>
      <c r="E503" s="101"/>
      <c r="F503" s="101"/>
      <c r="G503" s="101"/>
    </row>
    <row r="504" spans="1:9" ht="15.75" hidden="1" customHeight="1" x14ac:dyDescent="0.25">
      <c r="A504" s="50" t="s">
        <v>353</v>
      </c>
      <c r="B504" s="92"/>
      <c r="C504" s="101"/>
      <c r="D504" s="101"/>
      <c r="E504" s="101"/>
      <c r="F504" s="101"/>
      <c r="G504" s="101"/>
    </row>
    <row r="505" spans="1:9" ht="15.75" hidden="1" customHeight="1" x14ac:dyDescent="0.25">
      <c r="A505" s="50" t="s">
        <v>354</v>
      </c>
      <c r="B505" s="92"/>
      <c r="C505" s="101"/>
      <c r="D505" s="101"/>
      <c r="E505" s="101"/>
      <c r="F505" s="101"/>
      <c r="G505" s="101"/>
    </row>
    <row r="506" spans="1:9" ht="15.75" hidden="1" customHeight="1" x14ac:dyDescent="0.25">
      <c r="A506" s="50" t="s">
        <v>355</v>
      </c>
      <c r="B506" s="92"/>
      <c r="C506" s="101"/>
      <c r="D506" s="101"/>
      <c r="E506" s="101"/>
      <c r="F506" s="101"/>
      <c r="G506" s="101"/>
    </row>
    <row r="507" spans="1:9" x14ac:dyDescent="0.25">
      <c r="G507" s="81"/>
      <c r="I507" s="81"/>
    </row>
    <row r="508" spans="1:9" x14ac:dyDescent="0.25">
      <c r="E508" s="110"/>
      <c r="G508" s="111"/>
    </row>
    <row r="509" spans="1:9" x14ac:dyDescent="0.25">
      <c r="E509" s="110"/>
      <c r="G509" s="81"/>
    </row>
    <row r="512" spans="1:9" x14ac:dyDescent="0.25">
      <c r="B512" s="95"/>
    </row>
    <row r="513" spans="3:7" x14ac:dyDescent="0.25">
      <c r="C513" s="96"/>
      <c r="D513" s="98"/>
      <c r="E513" s="98"/>
      <c r="F513" s="98"/>
      <c r="G513" s="98"/>
    </row>
    <row r="514" spans="3:7" x14ac:dyDescent="0.25">
      <c r="C514" s="96"/>
      <c r="D514" s="98"/>
      <c r="E514" s="98"/>
      <c r="F514" s="98"/>
      <c r="G514" s="98"/>
    </row>
    <row r="515" spans="3:7" hidden="1" x14ac:dyDescent="0.25">
      <c r="D515" s="81"/>
      <c r="E515" s="98"/>
      <c r="F515" s="98"/>
      <c r="G515" s="98"/>
    </row>
    <row r="516" spans="3:7" hidden="1" x14ac:dyDescent="0.25">
      <c r="D516" s="81"/>
      <c r="E516" s="98"/>
      <c r="F516" s="98"/>
      <c r="G516" s="98"/>
    </row>
    <row r="517" spans="3:7" hidden="1" x14ac:dyDescent="0.25">
      <c r="D517" s="44">
        <v>0.4</v>
      </c>
      <c r="E517" s="112">
        <f>E149+E150+E152+E154+E155++E156+E157+E158+E159+E160+E161+E162+E163+E164+E165+E166+E167+E168+E169+E170+E171+E172+E173+E176+E178+E179+E181+E182+E183+E184+E185+E186+E187+E188+E189+E190+E191+E192+E193+E194+E195+E196+E197+E198+E199+E200+E201+E202+E203+E204+E205+E206+E207+E208+E209+E210+E211+E212+E213+E214+E215+E216+E217+E218+E219+E220+E221+E222+E223+E224+E225+E226+E227+E228+E229+E230+E231+E232+E233+E234+E239+E235+E240+E241+E242+E243+E244+E245+E246+E247+E248+E249+E250+E251+E252+E253+E254+E255+E256+E257+E258+E259+E260+E261+E262+E263+E264+E265+E266+E267+E268+E270+E271+E272+E273+E274+E275+E276+E277+E278+E279+E280+E285+E286+E287+E289+E290+E291+E292+E293+E294+E295+E296+E297+E298+E299+E300+E301+E302+E303+E304+E305+E306+E308+E309+E311+E312+E313+E314+E315+E316+E317+E318+E319+E320+E321+E322+E323+E324+E326+E328+E329+E330+E331+E332+E333+E334+E335+E336+E337+E338+E339+E340+E341+E342+E343+E344+E345+E347+E348+E349+E350+E351+E352+E353+E354+E355+E356+E357+E358+E359+E360+E361+E362+E363+E364+E365+E366+E367+E368+E370+E371+E372+E373+E374+E375+E376+E377+E378+E379+E380+E381+E382+E383+E384+E385+E386+E387+E388+E389+E390+E391+E392+E393+E394+E395+E396+E397+E399+E400+E401+E402+E404+E405+E406+E407+E408+E409+E410+E412+E413+E415+E422+E423+E427+E430+E431+E432+E433+E434+E435+E469+E470+E471+E484+E485</f>
        <v>75.866700000000009</v>
      </c>
      <c r="F517" s="112">
        <f t="shared" ref="F517:G517" si="5">F149+F150+F152+F154+F155++F156+F157+F158+F159+F160+F161+F162+F163+F164+F165+F166+F167+F168+F169+F170+F171+F172+F173+F176+F178+F179+F181+F182+F183+F184+F185+F186+F187+F188+F189+F190+F191+F192+F193+F194+F195+F196+F197+F198+F199+F200+F201+F202+F203+F204+F205+F206+F207+F208+F209+F210+F211+F212+F213+F214+F215+F216+F217+F218+F219+F220+F221+F222+F223+F224+F225+F226+F227+F228+F229+F230+F231+F232+F233+F234+F239+F235+F240+F241+F242+F243+F244+F245+F246+F247+F248+F249+F250+F251+F252+F253+F254+F255+F256+F257+F258+F259+F260+F261+F262+F263+F264+F265+F266+F267+F268+F270+F271+F272+F273+F274+F275+F276+F277+F278+F279+F280+F285+F286+F287+F289+F290+F291+F292+F293+F294+F295+F296+F297+F298+F299+F300+F301+F302+F303+F304+F305+F306+F308+F309+F311+F312+F313+F314+F315+F316+F317+F318+F319+F320+F321+F322+F323+F324+F326+F328+F329+F330+F331+F332+F333+F334+F335+F336+F337+F338+F339+F340+F341+F342+F343+F344+F345+F347+F348+F349+F350+F351+F352+F353+F354+F355+F356+F357+F358+F359+F360+F361+F362+F363+F364+F365+F366+F367+F368+F370+F371+F372+F373+F374+F375+F376+F377+F378+F379+F380+F381+F382+F383+F384+F385+F386+F387+F388+F389+F390+F391+F392+F393+F394+F395+F396+F397+F399+F400+F401+F402+F404+F405+F406+F407+F408+F409+F410+F412+F413+F415+F422+F423+F427+F430+F431+F432+F433+F434+F435+F469+F470+F471+F484+F485</f>
        <v>9479.81</v>
      </c>
      <c r="G517" s="112">
        <f t="shared" si="5"/>
        <v>53657.851709999995</v>
      </c>
    </row>
    <row r="518" spans="3:7" hidden="1" x14ac:dyDescent="0.25">
      <c r="D518" s="113">
        <v>10</v>
      </c>
      <c r="E518" s="112">
        <f>E151+E153+E174+E175+E177+E180+E236+E237+E238+E269+E281+E282+E283+E284+E288+E307+E310+E325+E327+E346+E369+E398+E403+E411+E414+E416+E417+E418+E420+E421+E424+E425+E426+E428+E429+E438+E459+E460+E461+E462+E463+E464+E465+E466+E467+E468+E472+E473+E474+E475+E476+E477+E478+E479+E480+E481+E482+E483+E486+E487+E488+E489+E491+E492+E493+E494+E496</f>
        <v>33.267199999999995</v>
      </c>
      <c r="F518" s="112">
        <f t="shared" ref="F518:G518" si="6">F151+F153+F174+F175+F177+F180+F236+F237+F238+F269+F281+F282+F283+F284+F288+F307+F310+F325+F327+F346+F369+F398+F403+F411+F414+F416+F417+F418+F420+F421+F424+F425+F426+F428+F429+F438+F459+F460+F461+F462+F463+F464+F465+F466+F467+F468+F472+F473+F474+F475+F476+F477+F478+F479+F480+F481+F482+F483+F486+F487+F488+F489+F491+F492+F493+F494+F496</f>
        <v>11644</v>
      </c>
      <c r="G518" s="112">
        <f t="shared" si="6"/>
        <v>42889.778619999997</v>
      </c>
    </row>
    <row r="519" spans="3:7" hidden="1" x14ac:dyDescent="0.25">
      <c r="E519" s="112">
        <f>SUM(E517:E518)</f>
        <v>109.13390000000001</v>
      </c>
      <c r="F519" s="112">
        <f t="shared" ref="F519:G519" si="7">SUM(F517:F518)</f>
        <v>21123.809999999998</v>
      </c>
      <c r="G519" s="112">
        <f t="shared" si="7"/>
        <v>96547.630329999985</v>
      </c>
    </row>
    <row r="520" spans="3:7" hidden="1" x14ac:dyDescent="0.25">
      <c r="E520" s="112">
        <f>E148+E419+E437+E458+E490+E495</f>
        <v>109.13389999999997</v>
      </c>
      <c r="F520" s="112">
        <f t="shared" ref="F520:G520" si="8">F148+F419+F437+F458+F490+F495</f>
        <v>21123.809999999998</v>
      </c>
      <c r="G520" s="112">
        <f t="shared" si="8"/>
        <v>96547.63033</v>
      </c>
    </row>
    <row r="521" spans="3:7" hidden="1" x14ac:dyDescent="0.25"/>
  </sheetData>
  <mergeCells count="2">
    <mergeCell ref="E1:G1"/>
    <mergeCell ref="A2:G2"/>
  </mergeCells>
  <pageMargins left="0.70866141732283472" right="0.70866141732283472" top="0.74803149606299213" bottom="0.74803149606299213" header="0.31496062992125984" footer="0.31496062992125984"/>
  <pageSetup paperSize="9" scale="17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view="pageBreakPreview" zoomScale="70" zoomScaleNormal="100" zoomScaleSheetLayoutView="70" workbookViewId="0">
      <selection activeCell="M154" sqref="M154"/>
    </sheetView>
  </sheetViews>
  <sheetFormatPr defaultRowHeight="15.75" outlineLevelRow="1" x14ac:dyDescent="0.25"/>
  <cols>
    <col min="1" max="1" width="10.7109375" style="55" customWidth="1"/>
    <col min="2" max="2" width="65.28515625" style="44" customWidth="1"/>
    <col min="3" max="3" width="12.28515625" style="44" customWidth="1"/>
    <col min="4" max="4" width="14.42578125" style="44" customWidth="1"/>
    <col min="5" max="5" width="18.85546875" style="44" customWidth="1"/>
    <col min="6" max="6" width="24.7109375" style="44" customWidth="1"/>
    <col min="7" max="7" width="18.140625" style="44" customWidth="1"/>
    <col min="8" max="16384" width="9.140625" style="44"/>
  </cols>
  <sheetData>
    <row r="1" spans="1:7" ht="50.25" customHeight="1" x14ac:dyDescent="0.25">
      <c r="E1" s="217" t="s">
        <v>356</v>
      </c>
      <c r="F1" s="217"/>
      <c r="G1" s="217"/>
    </row>
    <row r="2" spans="1:7" ht="86.25" customHeight="1" x14ac:dyDescent="0.25">
      <c r="A2" s="218" t="s">
        <v>857</v>
      </c>
      <c r="B2" s="218"/>
      <c r="C2" s="218"/>
      <c r="D2" s="218"/>
      <c r="E2" s="218"/>
      <c r="F2" s="218"/>
      <c r="G2" s="218"/>
    </row>
    <row r="3" spans="1:7" s="58" customFormat="1" ht="63" x14ac:dyDescent="0.25">
      <c r="A3" s="56" t="s">
        <v>0</v>
      </c>
      <c r="B3" s="57" t="s">
        <v>545</v>
      </c>
      <c r="C3" s="57" t="s">
        <v>1</v>
      </c>
      <c r="D3" s="57" t="s">
        <v>2</v>
      </c>
      <c r="E3" s="57" t="s">
        <v>3</v>
      </c>
      <c r="F3" s="57" t="s">
        <v>4</v>
      </c>
      <c r="G3" s="57" t="s">
        <v>5</v>
      </c>
    </row>
    <row r="4" spans="1:7" s="61" customFormat="1" ht="12.75" x14ac:dyDescent="0.25">
      <c r="A4" s="59" t="s">
        <v>6</v>
      </c>
      <c r="B4" s="60">
        <f>A4+1</f>
        <v>2</v>
      </c>
      <c r="C4" s="60">
        <f t="shared" ref="C4:F4" si="0">B4+1</f>
        <v>3</v>
      </c>
      <c r="D4" s="60">
        <f t="shared" si="0"/>
        <v>4</v>
      </c>
      <c r="E4" s="60">
        <f t="shared" si="0"/>
        <v>5</v>
      </c>
      <c r="F4" s="60">
        <f t="shared" si="0"/>
        <v>6</v>
      </c>
      <c r="G4" s="59">
        <f t="shared" ref="G4" si="1">F4+1</f>
        <v>7</v>
      </c>
    </row>
    <row r="5" spans="1:7" x14ac:dyDescent="0.25">
      <c r="A5" s="62">
        <v>1</v>
      </c>
      <c r="B5" s="63" t="s">
        <v>7</v>
      </c>
      <c r="C5" s="64"/>
      <c r="D5" s="64"/>
      <c r="E5" s="65"/>
      <c r="F5" s="66"/>
      <c r="G5" s="66"/>
    </row>
    <row r="6" spans="1:7" ht="15.75" hidden="1" customHeight="1" x14ac:dyDescent="0.25">
      <c r="A6" s="67" t="s">
        <v>8</v>
      </c>
      <c r="B6" s="68" t="s">
        <v>9</v>
      </c>
      <c r="C6" s="69"/>
      <c r="D6" s="69"/>
      <c r="E6" s="70"/>
      <c r="F6" s="69"/>
      <c r="G6" s="69"/>
    </row>
    <row r="7" spans="1:7" ht="15.75" hidden="1" customHeight="1" x14ac:dyDescent="0.25">
      <c r="A7" s="67" t="s">
        <v>10</v>
      </c>
      <c r="B7" s="68" t="s">
        <v>11</v>
      </c>
      <c r="C7" s="69"/>
      <c r="D7" s="69"/>
      <c r="E7" s="70"/>
      <c r="F7" s="69"/>
      <c r="G7" s="69"/>
    </row>
    <row r="8" spans="1:7" ht="15.75" hidden="1" customHeight="1" x14ac:dyDescent="0.25">
      <c r="A8" s="67" t="s">
        <v>12</v>
      </c>
      <c r="B8" s="68" t="s">
        <v>13</v>
      </c>
      <c r="C8" s="69"/>
      <c r="D8" s="69"/>
      <c r="E8" s="70"/>
      <c r="F8" s="69"/>
      <c r="G8" s="69"/>
    </row>
    <row r="9" spans="1:7" ht="15.75" hidden="1" customHeight="1" x14ac:dyDescent="0.25">
      <c r="A9" s="67" t="s">
        <v>228</v>
      </c>
      <c r="B9" s="68" t="s">
        <v>14</v>
      </c>
      <c r="C9" s="69"/>
      <c r="D9" s="69"/>
      <c r="E9" s="70"/>
      <c r="F9" s="69"/>
      <c r="G9" s="69"/>
    </row>
    <row r="10" spans="1:7" ht="15.75" hidden="1" customHeight="1" x14ac:dyDescent="0.25">
      <c r="A10" s="67" t="s">
        <v>229</v>
      </c>
      <c r="B10" s="68" t="s">
        <v>15</v>
      </c>
      <c r="C10" s="69"/>
      <c r="D10" s="69"/>
      <c r="E10" s="70"/>
      <c r="F10" s="69"/>
      <c r="G10" s="69"/>
    </row>
    <row r="11" spans="1:7" ht="15.75" hidden="1" customHeight="1" x14ac:dyDescent="0.25">
      <c r="A11" s="67" t="s">
        <v>230</v>
      </c>
      <c r="B11" s="68" t="s">
        <v>16</v>
      </c>
      <c r="C11" s="69"/>
      <c r="D11" s="69"/>
      <c r="E11" s="70"/>
      <c r="F11" s="69"/>
      <c r="G11" s="69"/>
    </row>
    <row r="12" spans="1:7" ht="15.75" hidden="1" customHeight="1" x14ac:dyDescent="0.25">
      <c r="A12" s="67" t="s">
        <v>231</v>
      </c>
      <c r="B12" s="68" t="s">
        <v>17</v>
      </c>
      <c r="C12" s="69"/>
      <c r="D12" s="69"/>
      <c r="E12" s="70"/>
      <c r="F12" s="69"/>
      <c r="G12" s="69"/>
    </row>
    <row r="13" spans="1:7" ht="15.75" hidden="1" customHeight="1" x14ac:dyDescent="0.25">
      <c r="A13" s="67" t="s">
        <v>232</v>
      </c>
      <c r="B13" s="68" t="s">
        <v>18</v>
      </c>
      <c r="C13" s="69"/>
      <c r="D13" s="69"/>
      <c r="E13" s="70"/>
      <c r="F13" s="69"/>
      <c r="G13" s="69"/>
    </row>
    <row r="14" spans="1:7" ht="15.75" hidden="1" customHeight="1" x14ac:dyDescent="0.25">
      <c r="A14" s="67" t="s">
        <v>233</v>
      </c>
      <c r="B14" s="68" t="s">
        <v>19</v>
      </c>
      <c r="C14" s="69"/>
      <c r="D14" s="69"/>
      <c r="E14" s="70"/>
      <c r="F14" s="69"/>
      <c r="G14" s="69"/>
    </row>
    <row r="15" spans="1:7" ht="15.75" hidden="1" customHeight="1" x14ac:dyDescent="0.25">
      <c r="A15" s="67" t="s">
        <v>20</v>
      </c>
      <c r="B15" s="68" t="s">
        <v>21</v>
      </c>
      <c r="C15" s="69"/>
      <c r="D15" s="69"/>
      <c r="E15" s="70"/>
      <c r="F15" s="69"/>
      <c r="G15" s="69"/>
    </row>
    <row r="16" spans="1:7" ht="15.75" hidden="1" customHeight="1" x14ac:dyDescent="0.25">
      <c r="A16" s="67" t="s">
        <v>234</v>
      </c>
      <c r="B16" s="68" t="s">
        <v>14</v>
      </c>
      <c r="C16" s="69"/>
      <c r="D16" s="69"/>
      <c r="E16" s="70"/>
      <c r="F16" s="69"/>
      <c r="G16" s="69"/>
    </row>
    <row r="17" spans="1:7" ht="15.75" hidden="1" customHeight="1" x14ac:dyDescent="0.25">
      <c r="A17" s="67" t="s">
        <v>235</v>
      </c>
      <c r="B17" s="68" t="s">
        <v>15</v>
      </c>
      <c r="C17" s="69"/>
      <c r="D17" s="69"/>
      <c r="E17" s="70"/>
      <c r="F17" s="69"/>
      <c r="G17" s="69"/>
    </row>
    <row r="18" spans="1:7" ht="15.75" hidden="1" customHeight="1" x14ac:dyDescent="0.25">
      <c r="A18" s="67" t="s">
        <v>236</v>
      </c>
      <c r="B18" s="68" t="s">
        <v>16</v>
      </c>
      <c r="C18" s="69"/>
      <c r="D18" s="69"/>
      <c r="E18" s="70"/>
      <c r="F18" s="69"/>
      <c r="G18" s="69"/>
    </row>
    <row r="19" spans="1:7" ht="15.75" hidden="1" customHeight="1" x14ac:dyDescent="0.25">
      <c r="A19" s="67" t="s">
        <v>237</v>
      </c>
      <c r="B19" s="68" t="s">
        <v>17</v>
      </c>
      <c r="C19" s="69"/>
      <c r="D19" s="69"/>
      <c r="E19" s="70"/>
      <c r="F19" s="69"/>
      <c r="G19" s="69"/>
    </row>
    <row r="20" spans="1:7" ht="15.75" hidden="1" customHeight="1" x14ac:dyDescent="0.25">
      <c r="A20" s="67" t="s">
        <v>238</v>
      </c>
      <c r="B20" s="68" t="s">
        <v>18</v>
      </c>
      <c r="C20" s="69"/>
      <c r="D20" s="69"/>
      <c r="E20" s="70"/>
      <c r="F20" s="69"/>
      <c r="G20" s="69"/>
    </row>
    <row r="21" spans="1:7" ht="15.75" hidden="1" customHeight="1" x14ac:dyDescent="0.25">
      <c r="A21" s="67" t="s">
        <v>239</v>
      </c>
      <c r="B21" s="68" t="s">
        <v>19</v>
      </c>
      <c r="C21" s="69"/>
      <c r="D21" s="69"/>
      <c r="E21" s="70"/>
      <c r="F21" s="69"/>
      <c r="G21" s="69"/>
    </row>
    <row r="22" spans="1:7" ht="15.75" hidden="1" customHeight="1" x14ac:dyDescent="0.25">
      <c r="A22" s="67" t="s">
        <v>22</v>
      </c>
      <c r="B22" s="68" t="s">
        <v>23</v>
      </c>
      <c r="C22" s="69"/>
      <c r="D22" s="69"/>
      <c r="E22" s="70"/>
      <c r="F22" s="69"/>
      <c r="G22" s="69"/>
    </row>
    <row r="23" spans="1:7" ht="15.75" hidden="1" customHeight="1" x14ac:dyDescent="0.25">
      <c r="A23" s="67" t="s">
        <v>240</v>
      </c>
      <c r="B23" s="68" t="s">
        <v>14</v>
      </c>
      <c r="C23" s="69"/>
      <c r="D23" s="69"/>
      <c r="E23" s="70"/>
      <c r="F23" s="69"/>
      <c r="G23" s="69"/>
    </row>
    <row r="24" spans="1:7" ht="15.75" hidden="1" customHeight="1" x14ac:dyDescent="0.25">
      <c r="A24" s="67" t="s">
        <v>241</v>
      </c>
      <c r="B24" s="68" t="s">
        <v>15</v>
      </c>
      <c r="C24" s="69"/>
      <c r="D24" s="69"/>
      <c r="E24" s="70"/>
      <c r="F24" s="69"/>
      <c r="G24" s="69"/>
    </row>
    <row r="25" spans="1:7" ht="15.75" hidden="1" customHeight="1" x14ac:dyDescent="0.25">
      <c r="A25" s="67" t="s">
        <v>242</v>
      </c>
      <c r="B25" s="68" t="s">
        <v>16</v>
      </c>
      <c r="C25" s="69"/>
      <c r="D25" s="69"/>
      <c r="E25" s="70"/>
      <c r="F25" s="69"/>
      <c r="G25" s="69"/>
    </row>
    <row r="26" spans="1:7" ht="15.75" hidden="1" customHeight="1" x14ac:dyDescent="0.25">
      <c r="A26" s="67" t="s">
        <v>243</v>
      </c>
      <c r="B26" s="68" t="s">
        <v>17</v>
      </c>
      <c r="C26" s="69"/>
      <c r="D26" s="69"/>
      <c r="E26" s="70"/>
      <c r="F26" s="69"/>
      <c r="G26" s="69"/>
    </row>
    <row r="27" spans="1:7" ht="15.75" hidden="1" customHeight="1" x14ac:dyDescent="0.25">
      <c r="A27" s="67" t="s">
        <v>244</v>
      </c>
      <c r="B27" s="68" t="s">
        <v>18</v>
      </c>
      <c r="C27" s="69"/>
      <c r="D27" s="69"/>
      <c r="E27" s="70"/>
      <c r="F27" s="69"/>
      <c r="G27" s="69"/>
    </row>
    <row r="28" spans="1:7" ht="15.75" hidden="1" customHeight="1" x14ac:dyDescent="0.25">
      <c r="A28" s="67" t="s">
        <v>245</v>
      </c>
      <c r="B28" s="68" t="s">
        <v>19</v>
      </c>
      <c r="C28" s="69"/>
      <c r="D28" s="69"/>
      <c r="E28" s="70"/>
      <c r="F28" s="69"/>
      <c r="G28" s="69"/>
    </row>
    <row r="29" spans="1:7" ht="15.75" hidden="1" customHeight="1" x14ac:dyDescent="0.25">
      <c r="A29" s="67" t="s">
        <v>24</v>
      </c>
      <c r="B29" s="68" t="s">
        <v>25</v>
      </c>
      <c r="C29" s="69"/>
      <c r="D29" s="69"/>
      <c r="E29" s="70"/>
      <c r="F29" s="69"/>
      <c r="G29" s="69"/>
    </row>
    <row r="30" spans="1:7" ht="15.75" hidden="1" customHeight="1" x14ac:dyDescent="0.25">
      <c r="A30" s="67" t="s">
        <v>246</v>
      </c>
      <c r="B30" s="68" t="s">
        <v>14</v>
      </c>
      <c r="C30" s="69"/>
      <c r="D30" s="69"/>
      <c r="E30" s="70"/>
      <c r="F30" s="69"/>
      <c r="G30" s="69"/>
    </row>
    <row r="31" spans="1:7" ht="15.75" hidden="1" customHeight="1" x14ac:dyDescent="0.25">
      <c r="A31" s="67" t="s">
        <v>247</v>
      </c>
      <c r="B31" s="68" t="s">
        <v>15</v>
      </c>
      <c r="C31" s="69"/>
      <c r="D31" s="69"/>
      <c r="E31" s="70"/>
      <c r="F31" s="69"/>
      <c r="G31" s="69"/>
    </row>
    <row r="32" spans="1:7" ht="15.75" hidden="1" customHeight="1" x14ac:dyDescent="0.25">
      <c r="A32" s="67" t="s">
        <v>248</v>
      </c>
      <c r="B32" s="68" t="s">
        <v>16</v>
      </c>
      <c r="C32" s="69"/>
      <c r="D32" s="69"/>
      <c r="E32" s="70"/>
      <c r="F32" s="69"/>
      <c r="G32" s="69"/>
    </row>
    <row r="33" spans="1:7" ht="15.75" hidden="1" customHeight="1" x14ac:dyDescent="0.25">
      <c r="A33" s="67" t="s">
        <v>249</v>
      </c>
      <c r="B33" s="68" t="s">
        <v>17</v>
      </c>
      <c r="C33" s="69"/>
      <c r="D33" s="69"/>
      <c r="E33" s="70"/>
      <c r="F33" s="69"/>
      <c r="G33" s="69"/>
    </row>
    <row r="34" spans="1:7" ht="15.75" hidden="1" customHeight="1" x14ac:dyDescent="0.25">
      <c r="A34" s="67" t="s">
        <v>250</v>
      </c>
      <c r="B34" s="68" t="s">
        <v>18</v>
      </c>
      <c r="C34" s="69"/>
      <c r="D34" s="69"/>
      <c r="E34" s="70"/>
      <c r="F34" s="69"/>
      <c r="G34" s="69"/>
    </row>
    <row r="35" spans="1:7" ht="15.75" hidden="1" customHeight="1" x14ac:dyDescent="0.25">
      <c r="A35" s="67" t="s">
        <v>251</v>
      </c>
      <c r="B35" s="68" t="s">
        <v>19</v>
      </c>
      <c r="C35" s="69"/>
      <c r="D35" s="69"/>
      <c r="E35" s="70"/>
      <c r="F35" s="69"/>
      <c r="G35" s="69"/>
    </row>
    <row r="36" spans="1:7" ht="15.75" hidden="1" customHeight="1" x14ac:dyDescent="0.25">
      <c r="A36" s="67" t="s">
        <v>26</v>
      </c>
      <c r="B36" s="68" t="s">
        <v>27</v>
      </c>
      <c r="C36" s="69"/>
      <c r="D36" s="69"/>
      <c r="E36" s="70"/>
      <c r="F36" s="69"/>
      <c r="G36" s="69"/>
    </row>
    <row r="37" spans="1:7" ht="15.75" hidden="1" customHeight="1" x14ac:dyDescent="0.25">
      <c r="A37" s="67" t="s">
        <v>28</v>
      </c>
      <c r="B37" s="68" t="s">
        <v>13</v>
      </c>
      <c r="C37" s="69"/>
      <c r="D37" s="69"/>
      <c r="E37" s="70"/>
      <c r="F37" s="69"/>
      <c r="G37" s="69"/>
    </row>
    <row r="38" spans="1:7" ht="15.75" hidden="1" customHeight="1" x14ac:dyDescent="0.25">
      <c r="A38" s="67" t="s">
        <v>252</v>
      </c>
      <c r="B38" s="68" t="s">
        <v>14</v>
      </c>
      <c r="C38" s="69"/>
      <c r="D38" s="69"/>
      <c r="E38" s="70"/>
      <c r="F38" s="69"/>
      <c r="G38" s="69"/>
    </row>
    <row r="39" spans="1:7" ht="15.75" hidden="1" customHeight="1" x14ac:dyDescent="0.25">
      <c r="A39" s="67" t="s">
        <v>253</v>
      </c>
      <c r="B39" s="68" t="s">
        <v>15</v>
      </c>
      <c r="C39" s="69"/>
      <c r="D39" s="69"/>
      <c r="E39" s="70"/>
      <c r="F39" s="69"/>
      <c r="G39" s="69"/>
    </row>
    <row r="40" spans="1:7" ht="15.75" hidden="1" customHeight="1" x14ac:dyDescent="0.25">
      <c r="A40" s="67" t="s">
        <v>254</v>
      </c>
      <c r="B40" s="68" t="s">
        <v>16</v>
      </c>
      <c r="C40" s="69"/>
      <c r="D40" s="69"/>
      <c r="E40" s="70"/>
      <c r="F40" s="69"/>
      <c r="G40" s="69"/>
    </row>
    <row r="41" spans="1:7" ht="15.75" hidden="1" customHeight="1" x14ac:dyDescent="0.25">
      <c r="A41" s="67" t="s">
        <v>255</v>
      </c>
      <c r="B41" s="68" t="s">
        <v>17</v>
      </c>
      <c r="C41" s="69"/>
      <c r="D41" s="69"/>
      <c r="E41" s="70"/>
      <c r="F41" s="69"/>
      <c r="G41" s="69"/>
    </row>
    <row r="42" spans="1:7" ht="15.75" hidden="1" customHeight="1" x14ac:dyDescent="0.25">
      <c r="A42" s="67" t="s">
        <v>256</v>
      </c>
      <c r="B42" s="68" t="s">
        <v>18</v>
      </c>
      <c r="C42" s="69"/>
      <c r="D42" s="69"/>
      <c r="E42" s="70"/>
      <c r="F42" s="69"/>
      <c r="G42" s="69"/>
    </row>
    <row r="43" spans="1:7" ht="15.75" hidden="1" customHeight="1" x14ac:dyDescent="0.25">
      <c r="A43" s="67" t="s">
        <v>257</v>
      </c>
      <c r="B43" s="68" t="s">
        <v>19</v>
      </c>
      <c r="C43" s="69"/>
      <c r="D43" s="69"/>
      <c r="E43" s="70"/>
      <c r="F43" s="69"/>
      <c r="G43" s="69"/>
    </row>
    <row r="44" spans="1:7" ht="15.75" hidden="1" customHeight="1" x14ac:dyDescent="0.25">
      <c r="A44" s="67" t="s">
        <v>29</v>
      </c>
      <c r="B44" s="68" t="s">
        <v>21</v>
      </c>
      <c r="C44" s="69"/>
      <c r="D44" s="69"/>
      <c r="E44" s="70"/>
      <c r="F44" s="69"/>
      <c r="G44" s="69"/>
    </row>
    <row r="45" spans="1:7" ht="15.75" hidden="1" customHeight="1" x14ac:dyDescent="0.25">
      <c r="A45" s="67" t="s">
        <v>258</v>
      </c>
      <c r="B45" s="68" t="s">
        <v>14</v>
      </c>
      <c r="C45" s="69"/>
      <c r="D45" s="69"/>
      <c r="E45" s="70"/>
      <c r="F45" s="69"/>
      <c r="G45" s="69"/>
    </row>
    <row r="46" spans="1:7" ht="15.75" hidden="1" customHeight="1" x14ac:dyDescent="0.25">
      <c r="A46" s="67" t="s">
        <v>259</v>
      </c>
      <c r="B46" s="68" t="s">
        <v>15</v>
      </c>
      <c r="C46" s="69"/>
      <c r="D46" s="69"/>
      <c r="E46" s="70"/>
      <c r="F46" s="69"/>
      <c r="G46" s="69"/>
    </row>
    <row r="47" spans="1:7" ht="15.75" hidden="1" customHeight="1" x14ac:dyDescent="0.25">
      <c r="A47" s="67" t="s">
        <v>260</v>
      </c>
      <c r="B47" s="68" t="s">
        <v>16</v>
      </c>
      <c r="C47" s="69"/>
      <c r="D47" s="69"/>
      <c r="E47" s="70"/>
      <c r="F47" s="69"/>
      <c r="G47" s="69"/>
    </row>
    <row r="48" spans="1:7" ht="15.75" hidden="1" customHeight="1" x14ac:dyDescent="0.25">
      <c r="A48" s="67" t="s">
        <v>261</v>
      </c>
      <c r="B48" s="68" t="s">
        <v>17</v>
      </c>
      <c r="C48" s="69"/>
      <c r="D48" s="69"/>
      <c r="E48" s="70"/>
      <c r="F48" s="69"/>
      <c r="G48" s="69"/>
    </row>
    <row r="49" spans="1:7" ht="15.75" hidden="1" customHeight="1" x14ac:dyDescent="0.25">
      <c r="A49" s="67" t="s">
        <v>262</v>
      </c>
      <c r="B49" s="68" t="s">
        <v>18</v>
      </c>
      <c r="C49" s="69"/>
      <c r="D49" s="69"/>
      <c r="E49" s="70"/>
      <c r="F49" s="69"/>
      <c r="G49" s="69"/>
    </row>
    <row r="50" spans="1:7" ht="15.75" hidden="1" customHeight="1" x14ac:dyDescent="0.25">
      <c r="A50" s="67" t="s">
        <v>263</v>
      </c>
      <c r="B50" s="68" t="s">
        <v>19</v>
      </c>
      <c r="C50" s="69"/>
      <c r="D50" s="69"/>
      <c r="E50" s="70"/>
      <c r="F50" s="69"/>
      <c r="G50" s="69"/>
    </row>
    <row r="51" spans="1:7" ht="15.75" hidden="1" customHeight="1" x14ac:dyDescent="0.25">
      <c r="A51" s="67" t="s">
        <v>30</v>
      </c>
      <c r="B51" s="68" t="s">
        <v>23</v>
      </c>
      <c r="C51" s="69"/>
      <c r="D51" s="69"/>
      <c r="E51" s="70"/>
      <c r="F51" s="69"/>
      <c r="G51" s="69"/>
    </row>
    <row r="52" spans="1:7" ht="15.75" hidden="1" customHeight="1" x14ac:dyDescent="0.25">
      <c r="A52" s="67" t="s">
        <v>264</v>
      </c>
      <c r="B52" s="68" t="s">
        <v>14</v>
      </c>
      <c r="C52" s="69"/>
      <c r="D52" s="69"/>
      <c r="E52" s="70"/>
      <c r="F52" s="69"/>
      <c r="G52" s="69"/>
    </row>
    <row r="53" spans="1:7" ht="15.75" hidden="1" customHeight="1" x14ac:dyDescent="0.25">
      <c r="A53" s="67" t="s">
        <v>265</v>
      </c>
      <c r="B53" s="68" t="s">
        <v>15</v>
      </c>
      <c r="C53" s="69"/>
      <c r="D53" s="69"/>
      <c r="E53" s="70"/>
      <c r="F53" s="69"/>
      <c r="G53" s="69"/>
    </row>
    <row r="54" spans="1:7" ht="15.75" hidden="1" customHeight="1" x14ac:dyDescent="0.25">
      <c r="A54" s="67" t="s">
        <v>266</v>
      </c>
      <c r="B54" s="68" t="s">
        <v>16</v>
      </c>
      <c r="C54" s="69"/>
      <c r="D54" s="69"/>
      <c r="E54" s="70"/>
      <c r="F54" s="69"/>
      <c r="G54" s="69"/>
    </row>
    <row r="55" spans="1:7" ht="15.75" hidden="1" customHeight="1" x14ac:dyDescent="0.25">
      <c r="A55" s="67" t="s">
        <v>267</v>
      </c>
      <c r="B55" s="68" t="s">
        <v>17</v>
      </c>
      <c r="C55" s="69"/>
      <c r="D55" s="69"/>
      <c r="E55" s="70"/>
      <c r="F55" s="69"/>
      <c r="G55" s="69"/>
    </row>
    <row r="56" spans="1:7" ht="15.75" hidden="1" customHeight="1" x14ac:dyDescent="0.25">
      <c r="A56" s="67" t="s">
        <v>268</v>
      </c>
      <c r="B56" s="68" t="s">
        <v>18</v>
      </c>
      <c r="C56" s="69"/>
      <c r="D56" s="69"/>
      <c r="E56" s="70"/>
      <c r="F56" s="69"/>
      <c r="G56" s="69"/>
    </row>
    <row r="57" spans="1:7" ht="15.75" hidden="1" customHeight="1" x14ac:dyDescent="0.25">
      <c r="A57" s="67" t="s">
        <v>269</v>
      </c>
      <c r="B57" s="68" t="s">
        <v>19</v>
      </c>
      <c r="C57" s="69"/>
      <c r="D57" s="69"/>
      <c r="E57" s="70"/>
      <c r="F57" s="69"/>
      <c r="G57" s="69"/>
    </row>
    <row r="58" spans="1:7" ht="15.75" hidden="1" customHeight="1" x14ac:dyDescent="0.25">
      <c r="A58" s="67" t="s">
        <v>31</v>
      </c>
      <c r="B58" s="68" t="s">
        <v>25</v>
      </c>
      <c r="C58" s="69"/>
      <c r="D58" s="69"/>
      <c r="E58" s="70"/>
      <c r="F58" s="69"/>
      <c r="G58" s="69"/>
    </row>
    <row r="59" spans="1:7" ht="15.75" hidden="1" customHeight="1" x14ac:dyDescent="0.25">
      <c r="A59" s="67" t="s">
        <v>270</v>
      </c>
      <c r="B59" s="68" t="s">
        <v>14</v>
      </c>
      <c r="C59" s="69"/>
      <c r="D59" s="69"/>
      <c r="E59" s="70"/>
      <c r="F59" s="69"/>
      <c r="G59" s="69"/>
    </row>
    <row r="60" spans="1:7" ht="15.75" hidden="1" customHeight="1" x14ac:dyDescent="0.25">
      <c r="A60" s="67" t="s">
        <v>271</v>
      </c>
      <c r="B60" s="68" t="s">
        <v>15</v>
      </c>
      <c r="C60" s="69"/>
      <c r="D60" s="69"/>
      <c r="E60" s="70"/>
      <c r="F60" s="69"/>
      <c r="G60" s="69"/>
    </row>
    <row r="61" spans="1:7" ht="15.75" hidden="1" customHeight="1" x14ac:dyDescent="0.25">
      <c r="A61" s="67" t="s">
        <v>272</v>
      </c>
      <c r="B61" s="68" t="s">
        <v>16</v>
      </c>
      <c r="C61" s="69"/>
      <c r="D61" s="69"/>
      <c r="E61" s="70"/>
      <c r="F61" s="69"/>
      <c r="G61" s="69"/>
    </row>
    <row r="62" spans="1:7" ht="15.75" hidden="1" customHeight="1" x14ac:dyDescent="0.25">
      <c r="A62" s="67" t="s">
        <v>273</v>
      </c>
      <c r="B62" s="68" t="s">
        <v>17</v>
      </c>
      <c r="C62" s="69"/>
      <c r="D62" s="69"/>
      <c r="E62" s="70"/>
      <c r="F62" s="69"/>
      <c r="G62" s="69"/>
    </row>
    <row r="63" spans="1:7" ht="15.75" hidden="1" customHeight="1" x14ac:dyDescent="0.25">
      <c r="A63" s="67" t="s">
        <v>274</v>
      </c>
      <c r="B63" s="68" t="s">
        <v>18</v>
      </c>
      <c r="C63" s="69"/>
      <c r="D63" s="69"/>
      <c r="E63" s="70"/>
      <c r="F63" s="69"/>
      <c r="G63" s="69"/>
    </row>
    <row r="64" spans="1:7" ht="15.75" hidden="1" customHeight="1" x14ac:dyDescent="0.25">
      <c r="A64" s="67" t="s">
        <v>275</v>
      </c>
      <c r="B64" s="68" t="s">
        <v>19</v>
      </c>
      <c r="C64" s="69"/>
      <c r="D64" s="69"/>
      <c r="E64" s="70"/>
      <c r="F64" s="69"/>
      <c r="G64" s="69"/>
    </row>
    <row r="65" spans="1:7" ht="15.75" hidden="1" customHeight="1" x14ac:dyDescent="0.25">
      <c r="A65" s="67" t="s">
        <v>32</v>
      </c>
      <c r="B65" s="68" t="s">
        <v>33</v>
      </c>
      <c r="C65" s="69"/>
      <c r="D65" s="69"/>
      <c r="E65" s="70"/>
      <c r="F65" s="69"/>
      <c r="G65" s="69"/>
    </row>
    <row r="66" spans="1:7" ht="15.75" hidden="1" customHeight="1" x14ac:dyDescent="0.25">
      <c r="A66" s="67" t="s">
        <v>34</v>
      </c>
      <c r="B66" s="68" t="s">
        <v>11</v>
      </c>
      <c r="C66" s="69"/>
      <c r="D66" s="69"/>
      <c r="E66" s="70"/>
      <c r="F66" s="69"/>
      <c r="G66" s="69"/>
    </row>
    <row r="67" spans="1:7" ht="15.75" hidden="1" customHeight="1" x14ac:dyDescent="0.25">
      <c r="A67" s="67" t="s">
        <v>35</v>
      </c>
      <c r="B67" s="68" t="s">
        <v>13</v>
      </c>
      <c r="C67" s="69"/>
      <c r="D67" s="69"/>
      <c r="E67" s="70"/>
      <c r="F67" s="69"/>
      <c r="G67" s="69"/>
    </row>
    <row r="68" spans="1:7" ht="15.75" hidden="1" customHeight="1" x14ac:dyDescent="0.25">
      <c r="A68" s="67" t="s">
        <v>276</v>
      </c>
      <c r="B68" s="68" t="s">
        <v>14</v>
      </c>
      <c r="C68" s="69"/>
      <c r="D68" s="69"/>
      <c r="E68" s="70"/>
      <c r="F68" s="69"/>
      <c r="G68" s="69"/>
    </row>
    <row r="69" spans="1:7" ht="15.75" hidden="1" customHeight="1" x14ac:dyDescent="0.25">
      <c r="A69" s="67" t="s">
        <v>277</v>
      </c>
      <c r="B69" s="68" t="s">
        <v>15</v>
      </c>
      <c r="C69" s="69"/>
      <c r="D69" s="69"/>
      <c r="E69" s="70"/>
      <c r="F69" s="69"/>
      <c r="G69" s="69"/>
    </row>
    <row r="70" spans="1:7" ht="15.75" hidden="1" customHeight="1" x14ac:dyDescent="0.25">
      <c r="A70" s="67" t="s">
        <v>278</v>
      </c>
      <c r="B70" s="68" t="s">
        <v>16</v>
      </c>
      <c r="C70" s="69"/>
      <c r="D70" s="69"/>
      <c r="E70" s="70"/>
      <c r="F70" s="69"/>
      <c r="G70" s="69"/>
    </row>
    <row r="71" spans="1:7" ht="15.75" hidden="1" customHeight="1" x14ac:dyDescent="0.25">
      <c r="A71" s="67" t="s">
        <v>279</v>
      </c>
      <c r="B71" s="68" t="s">
        <v>17</v>
      </c>
      <c r="C71" s="69"/>
      <c r="D71" s="69"/>
      <c r="E71" s="70"/>
      <c r="F71" s="69"/>
      <c r="G71" s="69"/>
    </row>
    <row r="72" spans="1:7" ht="15.75" hidden="1" customHeight="1" x14ac:dyDescent="0.25">
      <c r="A72" s="67" t="s">
        <v>280</v>
      </c>
      <c r="B72" s="68" t="s">
        <v>18</v>
      </c>
      <c r="C72" s="69"/>
      <c r="D72" s="69"/>
      <c r="E72" s="70"/>
      <c r="F72" s="69"/>
      <c r="G72" s="69"/>
    </row>
    <row r="73" spans="1:7" ht="15.75" hidden="1" customHeight="1" x14ac:dyDescent="0.25">
      <c r="A73" s="67" t="s">
        <v>281</v>
      </c>
      <c r="B73" s="68" t="s">
        <v>19</v>
      </c>
      <c r="C73" s="69"/>
      <c r="D73" s="69"/>
      <c r="E73" s="70"/>
      <c r="F73" s="69"/>
      <c r="G73" s="69"/>
    </row>
    <row r="74" spans="1:7" ht="15.75" hidden="1" customHeight="1" x14ac:dyDescent="0.25">
      <c r="A74" s="67" t="s">
        <v>36</v>
      </c>
      <c r="B74" s="68" t="s">
        <v>21</v>
      </c>
      <c r="C74" s="69"/>
      <c r="D74" s="69"/>
      <c r="E74" s="70"/>
      <c r="F74" s="69"/>
      <c r="G74" s="69"/>
    </row>
    <row r="75" spans="1:7" ht="15.75" hidden="1" customHeight="1" x14ac:dyDescent="0.25">
      <c r="A75" s="67" t="s">
        <v>282</v>
      </c>
      <c r="B75" s="68" t="s">
        <v>14</v>
      </c>
      <c r="C75" s="69"/>
      <c r="D75" s="69"/>
      <c r="E75" s="70"/>
      <c r="F75" s="69"/>
      <c r="G75" s="69"/>
    </row>
    <row r="76" spans="1:7" ht="15.75" hidden="1" customHeight="1" x14ac:dyDescent="0.25">
      <c r="A76" s="67" t="s">
        <v>283</v>
      </c>
      <c r="B76" s="68" t="s">
        <v>15</v>
      </c>
      <c r="C76" s="69"/>
      <c r="D76" s="69"/>
      <c r="E76" s="70"/>
      <c r="F76" s="69"/>
      <c r="G76" s="69"/>
    </row>
    <row r="77" spans="1:7" ht="15.75" hidden="1" customHeight="1" x14ac:dyDescent="0.25">
      <c r="A77" s="67" t="s">
        <v>284</v>
      </c>
      <c r="B77" s="68" t="s">
        <v>16</v>
      </c>
      <c r="C77" s="69"/>
      <c r="D77" s="69"/>
      <c r="E77" s="70"/>
      <c r="F77" s="69"/>
      <c r="G77" s="69"/>
    </row>
    <row r="78" spans="1:7" ht="15.75" hidden="1" customHeight="1" x14ac:dyDescent="0.25">
      <c r="A78" s="67" t="s">
        <v>285</v>
      </c>
      <c r="B78" s="68" t="s">
        <v>17</v>
      </c>
      <c r="C78" s="69"/>
      <c r="D78" s="69"/>
      <c r="E78" s="70"/>
      <c r="F78" s="69"/>
      <c r="G78" s="69"/>
    </row>
    <row r="79" spans="1:7" ht="15.75" hidden="1" customHeight="1" x14ac:dyDescent="0.25">
      <c r="A79" s="67" t="s">
        <v>286</v>
      </c>
      <c r="B79" s="68" t="s">
        <v>18</v>
      </c>
      <c r="C79" s="69"/>
      <c r="D79" s="69"/>
      <c r="E79" s="70"/>
      <c r="F79" s="69"/>
      <c r="G79" s="69"/>
    </row>
    <row r="80" spans="1:7" ht="15.75" hidden="1" customHeight="1" x14ac:dyDescent="0.25">
      <c r="A80" s="67" t="s">
        <v>287</v>
      </c>
      <c r="B80" s="68" t="s">
        <v>19</v>
      </c>
      <c r="C80" s="69"/>
      <c r="D80" s="69"/>
      <c r="E80" s="70"/>
      <c r="F80" s="69"/>
      <c r="G80" s="69"/>
    </row>
    <row r="81" spans="1:7" ht="15.75" hidden="1" customHeight="1" x14ac:dyDescent="0.25">
      <c r="A81" s="67" t="s">
        <v>37</v>
      </c>
      <c r="B81" s="68" t="s">
        <v>23</v>
      </c>
      <c r="C81" s="69"/>
      <c r="D81" s="69"/>
      <c r="E81" s="70"/>
      <c r="F81" s="69"/>
      <c r="G81" s="69"/>
    </row>
    <row r="82" spans="1:7" ht="15.75" hidden="1" customHeight="1" x14ac:dyDescent="0.25">
      <c r="A82" s="67" t="s">
        <v>288</v>
      </c>
      <c r="B82" s="68" t="s">
        <v>14</v>
      </c>
      <c r="C82" s="69"/>
      <c r="D82" s="69"/>
      <c r="E82" s="70"/>
      <c r="F82" s="69"/>
      <c r="G82" s="69"/>
    </row>
    <row r="83" spans="1:7" ht="15.75" hidden="1" customHeight="1" x14ac:dyDescent="0.25">
      <c r="A83" s="67" t="s">
        <v>289</v>
      </c>
      <c r="B83" s="68" t="s">
        <v>15</v>
      </c>
      <c r="C83" s="69"/>
      <c r="D83" s="69"/>
      <c r="E83" s="70"/>
      <c r="F83" s="69"/>
      <c r="G83" s="69"/>
    </row>
    <row r="84" spans="1:7" ht="15.75" hidden="1" customHeight="1" x14ac:dyDescent="0.25">
      <c r="A84" s="67" t="s">
        <v>290</v>
      </c>
      <c r="B84" s="68" t="s">
        <v>16</v>
      </c>
      <c r="C84" s="69"/>
      <c r="D84" s="69"/>
      <c r="E84" s="70"/>
      <c r="F84" s="69"/>
      <c r="G84" s="69"/>
    </row>
    <row r="85" spans="1:7" ht="15.75" hidden="1" customHeight="1" x14ac:dyDescent="0.25">
      <c r="A85" s="67" t="s">
        <v>291</v>
      </c>
      <c r="B85" s="68" t="s">
        <v>17</v>
      </c>
      <c r="C85" s="69"/>
      <c r="D85" s="69"/>
      <c r="E85" s="70"/>
      <c r="F85" s="69"/>
      <c r="G85" s="69"/>
    </row>
    <row r="86" spans="1:7" ht="15.75" hidden="1" customHeight="1" x14ac:dyDescent="0.25">
      <c r="A86" s="67" t="s">
        <v>292</v>
      </c>
      <c r="B86" s="68" t="s">
        <v>18</v>
      </c>
      <c r="C86" s="69"/>
      <c r="D86" s="69"/>
      <c r="E86" s="70"/>
      <c r="F86" s="69"/>
      <c r="G86" s="69"/>
    </row>
    <row r="87" spans="1:7" ht="15.75" hidden="1" customHeight="1" x14ac:dyDescent="0.25">
      <c r="A87" s="67" t="s">
        <v>293</v>
      </c>
      <c r="B87" s="68" t="s">
        <v>19</v>
      </c>
      <c r="C87" s="69"/>
      <c r="D87" s="69"/>
      <c r="E87" s="70"/>
      <c r="F87" s="69"/>
      <c r="G87" s="69"/>
    </row>
    <row r="88" spans="1:7" ht="15.75" hidden="1" customHeight="1" x14ac:dyDescent="0.25">
      <c r="A88" s="67" t="s">
        <v>38</v>
      </c>
      <c r="B88" s="68" t="s">
        <v>25</v>
      </c>
      <c r="C88" s="69"/>
      <c r="D88" s="69"/>
      <c r="E88" s="70"/>
      <c r="F88" s="69"/>
      <c r="G88" s="69"/>
    </row>
    <row r="89" spans="1:7" ht="15.75" hidden="1" customHeight="1" x14ac:dyDescent="0.25">
      <c r="A89" s="67" t="s">
        <v>294</v>
      </c>
      <c r="B89" s="68" t="s">
        <v>14</v>
      </c>
      <c r="C89" s="69"/>
      <c r="D89" s="69"/>
      <c r="E89" s="70"/>
      <c r="F89" s="69"/>
      <c r="G89" s="69"/>
    </row>
    <row r="90" spans="1:7" ht="15.75" hidden="1" customHeight="1" x14ac:dyDescent="0.25">
      <c r="A90" s="67" t="s">
        <v>295</v>
      </c>
      <c r="B90" s="68" t="s">
        <v>15</v>
      </c>
      <c r="C90" s="69"/>
      <c r="D90" s="69"/>
      <c r="E90" s="70"/>
      <c r="F90" s="69"/>
      <c r="G90" s="69"/>
    </row>
    <row r="91" spans="1:7" ht="15.75" hidden="1" customHeight="1" x14ac:dyDescent="0.25">
      <c r="A91" s="67" t="s">
        <v>296</v>
      </c>
      <c r="B91" s="68" t="s">
        <v>16</v>
      </c>
      <c r="C91" s="69"/>
      <c r="D91" s="69"/>
      <c r="E91" s="70"/>
      <c r="F91" s="69"/>
      <c r="G91" s="69"/>
    </row>
    <row r="92" spans="1:7" ht="15.75" hidden="1" customHeight="1" x14ac:dyDescent="0.25">
      <c r="A92" s="67" t="s">
        <v>297</v>
      </c>
      <c r="B92" s="68" t="s">
        <v>17</v>
      </c>
      <c r="C92" s="69"/>
      <c r="D92" s="69"/>
      <c r="E92" s="70"/>
      <c r="F92" s="69"/>
      <c r="G92" s="69"/>
    </row>
    <row r="93" spans="1:7" ht="15.75" hidden="1" customHeight="1" x14ac:dyDescent="0.25">
      <c r="A93" s="67" t="s">
        <v>298</v>
      </c>
      <c r="B93" s="68" t="s">
        <v>18</v>
      </c>
      <c r="C93" s="69"/>
      <c r="D93" s="69"/>
      <c r="E93" s="70"/>
      <c r="F93" s="69"/>
      <c r="G93" s="69"/>
    </row>
    <row r="94" spans="1:7" ht="15.75" hidden="1" customHeight="1" x14ac:dyDescent="0.25">
      <c r="A94" s="67" t="s">
        <v>299</v>
      </c>
      <c r="B94" s="68" t="s">
        <v>19</v>
      </c>
      <c r="C94" s="69"/>
      <c r="D94" s="69"/>
      <c r="E94" s="70"/>
      <c r="F94" s="69"/>
      <c r="G94" s="69"/>
    </row>
    <row r="95" spans="1:7" ht="15.75" hidden="1" customHeight="1" x14ac:dyDescent="0.25">
      <c r="A95" s="67" t="s">
        <v>39</v>
      </c>
      <c r="B95" s="68" t="s">
        <v>27</v>
      </c>
      <c r="C95" s="69"/>
      <c r="D95" s="69"/>
      <c r="E95" s="70"/>
      <c r="F95" s="69"/>
      <c r="G95" s="69"/>
    </row>
    <row r="96" spans="1:7" ht="15.75" hidden="1" customHeight="1" x14ac:dyDescent="0.25">
      <c r="A96" s="67" t="s">
        <v>40</v>
      </c>
      <c r="B96" s="68" t="s">
        <v>13</v>
      </c>
      <c r="C96" s="69"/>
      <c r="D96" s="69"/>
      <c r="E96" s="70"/>
      <c r="F96" s="69"/>
      <c r="G96" s="69"/>
    </row>
    <row r="97" spans="1:7" ht="15.75" hidden="1" customHeight="1" x14ac:dyDescent="0.25">
      <c r="A97" s="67" t="s">
        <v>300</v>
      </c>
      <c r="B97" s="68" t="s">
        <v>14</v>
      </c>
      <c r="C97" s="69"/>
      <c r="D97" s="69"/>
      <c r="E97" s="70"/>
      <c r="F97" s="69"/>
      <c r="G97" s="69"/>
    </row>
    <row r="98" spans="1:7" ht="15.75" hidden="1" customHeight="1" x14ac:dyDescent="0.25">
      <c r="A98" s="67" t="s">
        <v>301</v>
      </c>
      <c r="B98" s="68" t="s">
        <v>15</v>
      </c>
      <c r="C98" s="69"/>
      <c r="D98" s="69"/>
      <c r="E98" s="70"/>
      <c r="F98" s="69"/>
      <c r="G98" s="69"/>
    </row>
    <row r="99" spans="1:7" ht="15.75" hidden="1" customHeight="1" x14ac:dyDescent="0.25">
      <c r="A99" s="67" t="s">
        <v>302</v>
      </c>
      <c r="B99" s="68" t="s">
        <v>16</v>
      </c>
      <c r="C99" s="69"/>
      <c r="D99" s="69"/>
      <c r="E99" s="70"/>
      <c r="F99" s="69"/>
      <c r="G99" s="69"/>
    </row>
    <row r="100" spans="1:7" ht="15.75" hidden="1" customHeight="1" x14ac:dyDescent="0.25">
      <c r="A100" s="67" t="s">
        <v>303</v>
      </c>
      <c r="B100" s="68" t="s">
        <v>17</v>
      </c>
      <c r="C100" s="69"/>
      <c r="D100" s="69"/>
      <c r="E100" s="70"/>
      <c r="F100" s="69"/>
      <c r="G100" s="69"/>
    </row>
    <row r="101" spans="1:7" ht="15.75" hidden="1" customHeight="1" x14ac:dyDescent="0.25">
      <c r="A101" s="67" t="s">
        <v>304</v>
      </c>
      <c r="B101" s="68" t="s">
        <v>18</v>
      </c>
      <c r="C101" s="69"/>
      <c r="D101" s="69"/>
      <c r="E101" s="70"/>
      <c r="F101" s="69"/>
      <c r="G101" s="69"/>
    </row>
    <row r="102" spans="1:7" ht="15.75" hidden="1" customHeight="1" x14ac:dyDescent="0.25">
      <c r="A102" s="67" t="s">
        <v>305</v>
      </c>
      <c r="B102" s="68" t="s">
        <v>19</v>
      </c>
      <c r="C102" s="69"/>
      <c r="D102" s="69"/>
      <c r="E102" s="70"/>
      <c r="F102" s="69"/>
      <c r="G102" s="69"/>
    </row>
    <row r="103" spans="1:7" ht="15.75" hidden="1" customHeight="1" x14ac:dyDescent="0.25">
      <c r="A103" s="67" t="s">
        <v>41</v>
      </c>
      <c r="B103" s="68" t="s">
        <v>21</v>
      </c>
      <c r="C103" s="69"/>
      <c r="D103" s="69"/>
      <c r="E103" s="70"/>
      <c r="F103" s="69"/>
      <c r="G103" s="69"/>
    </row>
    <row r="104" spans="1:7" ht="15.75" hidden="1" customHeight="1" x14ac:dyDescent="0.25">
      <c r="A104" s="67" t="s">
        <v>306</v>
      </c>
      <c r="B104" s="68" t="s">
        <v>14</v>
      </c>
      <c r="C104" s="69"/>
      <c r="D104" s="69"/>
      <c r="E104" s="70"/>
      <c r="F104" s="69"/>
      <c r="G104" s="69"/>
    </row>
    <row r="105" spans="1:7" ht="15.75" hidden="1" customHeight="1" x14ac:dyDescent="0.25">
      <c r="A105" s="67" t="s">
        <v>307</v>
      </c>
      <c r="B105" s="68" t="s">
        <v>15</v>
      </c>
      <c r="C105" s="69"/>
      <c r="D105" s="69"/>
      <c r="E105" s="70"/>
      <c r="F105" s="69"/>
      <c r="G105" s="69"/>
    </row>
    <row r="106" spans="1:7" ht="15.75" hidden="1" customHeight="1" x14ac:dyDescent="0.25">
      <c r="A106" s="67" t="s">
        <v>308</v>
      </c>
      <c r="B106" s="68" t="s">
        <v>16</v>
      </c>
      <c r="C106" s="69"/>
      <c r="D106" s="69"/>
      <c r="E106" s="70"/>
      <c r="F106" s="69"/>
      <c r="G106" s="69"/>
    </row>
    <row r="107" spans="1:7" ht="15.75" hidden="1" customHeight="1" x14ac:dyDescent="0.25">
      <c r="A107" s="67" t="s">
        <v>309</v>
      </c>
      <c r="B107" s="68" t="s">
        <v>17</v>
      </c>
      <c r="C107" s="69"/>
      <c r="D107" s="69"/>
      <c r="E107" s="70"/>
      <c r="F107" s="69"/>
      <c r="G107" s="69"/>
    </row>
    <row r="108" spans="1:7" ht="15.75" hidden="1" customHeight="1" x14ac:dyDescent="0.25">
      <c r="A108" s="67" t="s">
        <v>310</v>
      </c>
      <c r="B108" s="68" t="s">
        <v>18</v>
      </c>
      <c r="C108" s="69"/>
      <c r="D108" s="69"/>
      <c r="E108" s="70"/>
      <c r="F108" s="69"/>
      <c r="G108" s="69"/>
    </row>
    <row r="109" spans="1:7" ht="15.75" hidden="1" customHeight="1" x14ac:dyDescent="0.25">
      <c r="A109" s="67" t="s">
        <v>311</v>
      </c>
      <c r="B109" s="68" t="s">
        <v>19</v>
      </c>
      <c r="C109" s="69"/>
      <c r="D109" s="69"/>
      <c r="E109" s="70"/>
      <c r="F109" s="69"/>
      <c r="G109" s="69"/>
    </row>
    <row r="110" spans="1:7" ht="15.75" hidden="1" customHeight="1" x14ac:dyDescent="0.25">
      <c r="A110" s="67" t="s">
        <v>42</v>
      </c>
      <c r="B110" s="68" t="s">
        <v>23</v>
      </c>
      <c r="C110" s="69"/>
      <c r="D110" s="69"/>
      <c r="E110" s="70"/>
      <c r="F110" s="69"/>
      <c r="G110" s="69"/>
    </row>
    <row r="111" spans="1:7" ht="15.75" hidden="1" customHeight="1" x14ac:dyDescent="0.25">
      <c r="A111" s="67" t="s">
        <v>312</v>
      </c>
      <c r="B111" s="68" t="s">
        <v>14</v>
      </c>
      <c r="C111" s="69"/>
      <c r="D111" s="69"/>
      <c r="E111" s="70"/>
      <c r="F111" s="69"/>
      <c r="G111" s="69"/>
    </row>
    <row r="112" spans="1:7" ht="15.75" hidden="1" customHeight="1" x14ac:dyDescent="0.25">
      <c r="A112" s="67" t="s">
        <v>313</v>
      </c>
      <c r="B112" s="68" t="s">
        <v>15</v>
      </c>
      <c r="C112" s="69"/>
      <c r="D112" s="69"/>
      <c r="E112" s="70"/>
      <c r="F112" s="69"/>
      <c r="G112" s="69"/>
    </row>
    <row r="113" spans="1:7" ht="15.75" hidden="1" customHeight="1" x14ac:dyDescent="0.25">
      <c r="A113" s="67" t="s">
        <v>314</v>
      </c>
      <c r="B113" s="68" t="s">
        <v>16</v>
      </c>
      <c r="C113" s="69"/>
      <c r="D113" s="69"/>
      <c r="E113" s="70"/>
      <c r="F113" s="69"/>
      <c r="G113" s="69"/>
    </row>
    <row r="114" spans="1:7" ht="15.75" hidden="1" customHeight="1" x14ac:dyDescent="0.25">
      <c r="A114" s="67" t="s">
        <v>315</v>
      </c>
      <c r="B114" s="68" t="s">
        <v>17</v>
      </c>
      <c r="C114" s="69"/>
      <c r="D114" s="69"/>
      <c r="E114" s="70"/>
      <c r="F114" s="69"/>
      <c r="G114" s="69"/>
    </row>
    <row r="115" spans="1:7" ht="15.75" hidden="1" customHeight="1" x14ac:dyDescent="0.25">
      <c r="A115" s="67" t="s">
        <v>316</v>
      </c>
      <c r="B115" s="68" t="s">
        <v>18</v>
      </c>
      <c r="C115" s="69"/>
      <c r="D115" s="69"/>
      <c r="E115" s="70"/>
      <c r="F115" s="69"/>
      <c r="G115" s="69"/>
    </row>
    <row r="116" spans="1:7" ht="15.75" hidden="1" customHeight="1" x14ac:dyDescent="0.25">
      <c r="A116" s="67" t="s">
        <v>317</v>
      </c>
      <c r="B116" s="68" t="s">
        <v>19</v>
      </c>
      <c r="C116" s="69"/>
      <c r="D116" s="69"/>
      <c r="E116" s="70"/>
      <c r="F116" s="69"/>
      <c r="G116" s="69"/>
    </row>
    <row r="117" spans="1:7" ht="15.75" hidden="1" customHeight="1" x14ac:dyDescent="0.25">
      <c r="A117" s="67" t="s">
        <v>43</v>
      </c>
      <c r="B117" s="68" t="s">
        <v>25</v>
      </c>
      <c r="C117" s="69"/>
      <c r="D117" s="69"/>
      <c r="E117" s="70"/>
      <c r="F117" s="69"/>
      <c r="G117" s="69"/>
    </row>
    <row r="118" spans="1:7" ht="15.75" hidden="1" customHeight="1" x14ac:dyDescent="0.25">
      <c r="A118" s="67" t="s">
        <v>318</v>
      </c>
      <c r="B118" s="68" t="s">
        <v>14</v>
      </c>
      <c r="C118" s="69"/>
      <c r="D118" s="69"/>
      <c r="E118" s="70"/>
      <c r="F118" s="69"/>
      <c r="G118" s="69"/>
    </row>
    <row r="119" spans="1:7" ht="15.75" hidden="1" customHeight="1" x14ac:dyDescent="0.25">
      <c r="A119" s="67" t="s">
        <v>319</v>
      </c>
      <c r="B119" s="68" t="s">
        <v>15</v>
      </c>
      <c r="C119" s="69"/>
      <c r="D119" s="69"/>
      <c r="E119" s="70"/>
      <c r="F119" s="69"/>
      <c r="G119" s="69"/>
    </row>
    <row r="120" spans="1:7" ht="15.75" hidden="1" customHeight="1" x14ac:dyDescent="0.25">
      <c r="A120" s="67" t="s">
        <v>320</v>
      </c>
      <c r="B120" s="68" t="s">
        <v>16</v>
      </c>
      <c r="C120" s="69"/>
      <c r="D120" s="69"/>
      <c r="E120" s="70"/>
      <c r="F120" s="69"/>
      <c r="G120" s="69"/>
    </row>
    <row r="121" spans="1:7" ht="15.75" hidden="1" customHeight="1" x14ac:dyDescent="0.25">
      <c r="A121" s="67" t="s">
        <v>321</v>
      </c>
      <c r="B121" s="71" t="s">
        <v>17</v>
      </c>
      <c r="C121" s="72"/>
      <c r="D121" s="72"/>
      <c r="E121" s="73"/>
      <c r="F121" s="74"/>
      <c r="G121" s="75"/>
    </row>
    <row r="122" spans="1:7" ht="15.75" hidden="1" customHeight="1" x14ac:dyDescent="0.25">
      <c r="A122" s="67" t="s">
        <v>322</v>
      </c>
      <c r="B122" s="68" t="s">
        <v>18</v>
      </c>
      <c r="C122" s="69"/>
      <c r="D122" s="69"/>
      <c r="E122" s="70"/>
      <c r="F122" s="69"/>
      <c r="G122" s="69"/>
    </row>
    <row r="123" spans="1:7" ht="15.75" hidden="1" customHeight="1" x14ac:dyDescent="0.25">
      <c r="A123" s="67" t="s">
        <v>323</v>
      </c>
      <c r="B123" s="68" t="s">
        <v>19</v>
      </c>
      <c r="C123" s="69"/>
      <c r="D123" s="69"/>
      <c r="E123" s="70"/>
      <c r="F123" s="69"/>
      <c r="G123" s="69"/>
    </row>
    <row r="124" spans="1:7" x14ac:dyDescent="0.25">
      <c r="A124" s="67" t="s">
        <v>44</v>
      </c>
      <c r="B124" s="68" t="s">
        <v>45</v>
      </c>
      <c r="C124" s="69"/>
      <c r="D124" s="69"/>
      <c r="E124" s="70"/>
      <c r="F124" s="69"/>
      <c r="G124" s="69"/>
    </row>
    <row r="125" spans="1:7" x14ac:dyDescent="0.25">
      <c r="A125" s="67" t="s">
        <v>46</v>
      </c>
      <c r="B125" s="68" t="s">
        <v>11</v>
      </c>
      <c r="C125" s="69"/>
      <c r="D125" s="69"/>
      <c r="E125" s="70"/>
      <c r="F125" s="69"/>
      <c r="G125" s="69"/>
    </row>
    <row r="126" spans="1:7" ht="15.75" hidden="1" customHeight="1" x14ac:dyDescent="0.25">
      <c r="A126" s="67" t="s">
        <v>47</v>
      </c>
      <c r="B126" s="68" t="s">
        <v>13</v>
      </c>
      <c r="C126" s="69"/>
      <c r="D126" s="69"/>
      <c r="E126" s="70"/>
      <c r="F126" s="69"/>
      <c r="G126" s="69"/>
    </row>
    <row r="127" spans="1:7" ht="15.75" hidden="1" customHeight="1" x14ac:dyDescent="0.25">
      <c r="A127" s="67" t="s">
        <v>324</v>
      </c>
      <c r="B127" s="68" t="s">
        <v>14</v>
      </c>
      <c r="C127" s="69"/>
      <c r="D127" s="69"/>
      <c r="E127" s="70"/>
      <c r="F127" s="69"/>
      <c r="G127" s="69"/>
    </row>
    <row r="128" spans="1:7" ht="15.75" hidden="1" customHeight="1" x14ac:dyDescent="0.25">
      <c r="A128" s="67" t="s">
        <v>325</v>
      </c>
      <c r="B128" s="68" t="s">
        <v>15</v>
      </c>
      <c r="C128" s="69"/>
      <c r="D128" s="69"/>
      <c r="E128" s="70"/>
      <c r="F128" s="69"/>
      <c r="G128" s="69"/>
    </row>
    <row r="129" spans="1:7" ht="15.75" hidden="1" customHeight="1" x14ac:dyDescent="0.25">
      <c r="A129" s="67" t="s">
        <v>326</v>
      </c>
      <c r="B129" s="68" t="s">
        <v>16</v>
      </c>
      <c r="C129" s="69"/>
      <c r="D129" s="69"/>
      <c r="E129" s="70"/>
      <c r="F129" s="69"/>
      <c r="G129" s="69"/>
    </row>
    <row r="130" spans="1:7" ht="15.75" hidden="1" customHeight="1" x14ac:dyDescent="0.25">
      <c r="A130" s="67" t="s">
        <v>327</v>
      </c>
      <c r="B130" s="68" t="s">
        <v>17</v>
      </c>
      <c r="C130" s="69"/>
      <c r="D130" s="69"/>
      <c r="E130" s="70"/>
      <c r="F130" s="69"/>
      <c r="G130" s="69"/>
    </row>
    <row r="131" spans="1:7" ht="15.75" hidden="1" customHeight="1" x14ac:dyDescent="0.25">
      <c r="A131" s="67" t="s">
        <v>328</v>
      </c>
      <c r="B131" s="68" t="s">
        <v>18</v>
      </c>
      <c r="C131" s="69"/>
      <c r="D131" s="69"/>
      <c r="E131" s="70"/>
      <c r="F131" s="69"/>
      <c r="G131" s="69"/>
    </row>
    <row r="132" spans="1:7" ht="15.75" hidden="1" customHeight="1" x14ac:dyDescent="0.25">
      <c r="A132" s="67" t="s">
        <v>329</v>
      </c>
      <c r="B132" s="68" t="s">
        <v>19</v>
      </c>
      <c r="C132" s="69"/>
      <c r="D132" s="69"/>
      <c r="E132" s="70"/>
      <c r="F132" s="69"/>
      <c r="G132" s="69"/>
    </row>
    <row r="133" spans="1:7" ht="15.75" hidden="1" customHeight="1" x14ac:dyDescent="0.25">
      <c r="A133" s="67" t="s">
        <v>48</v>
      </c>
      <c r="B133" s="68" t="s">
        <v>21</v>
      </c>
      <c r="C133" s="69"/>
      <c r="D133" s="69"/>
      <c r="E133" s="70"/>
      <c r="F133" s="69"/>
      <c r="G133" s="69"/>
    </row>
    <row r="134" spans="1:7" ht="15.75" hidden="1" customHeight="1" x14ac:dyDescent="0.25">
      <c r="A134" s="67" t="s">
        <v>330</v>
      </c>
      <c r="B134" s="68" t="s">
        <v>14</v>
      </c>
      <c r="C134" s="69"/>
      <c r="D134" s="69"/>
      <c r="E134" s="70"/>
      <c r="F134" s="69"/>
      <c r="G134" s="69"/>
    </row>
    <row r="135" spans="1:7" ht="15.75" hidden="1" customHeight="1" x14ac:dyDescent="0.25">
      <c r="A135" s="67" t="s">
        <v>331</v>
      </c>
      <c r="B135" s="68" t="s">
        <v>15</v>
      </c>
      <c r="C135" s="69"/>
      <c r="D135" s="69"/>
      <c r="E135" s="70"/>
      <c r="F135" s="69"/>
      <c r="G135" s="69"/>
    </row>
    <row r="136" spans="1:7" ht="15.75" hidden="1" customHeight="1" x14ac:dyDescent="0.25">
      <c r="A136" s="67" t="s">
        <v>332</v>
      </c>
      <c r="B136" s="68" t="s">
        <v>16</v>
      </c>
      <c r="C136" s="69"/>
      <c r="D136" s="69"/>
      <c r="E136" s="70"/>
      <c r="F136" s="69"/>
      <c r="G136" s="69"/>
    </row>
    <row r="137" spans="1:7" ht="15.75" hidden="1" customHeight="1" x14ac:dyDescent="0.25">
      <c r="A137" s="67" t="s">
        <v>333</v>
      </c>
      <c r="B137" s="68" t="s">
        <v>17</v>
      </c>
      <c r="C137" s="69"/>
      <c r="D137" s="69"/>
      <c r="E137" s="70"/>
      <c r="F137" s="69"/>
      <c r="G137" s="69"/>
    </row>
    <row r="138" spans="1:7" ht="15.75" hidden="1" customHeight="1" x14ac:dyDescent="0.25">
      <c r="A138" s="67" t="s">
        <v>334</v>
      </c>
      <c r="B138" s="68" t="s">
        <v>18</v>
      </c>
      <c r="C138" s="69"/>
      <c r="D138" s="69"/>
      <c r="E138" s="70"/>
      <c r="F138" s="69"/>
      <c r="G138" s="69"/>
    </row>
    <row r="139" spans="1:7" ht="15.75" hidden="1" customHeight="1" x14ac:dyDescent="0.25">
      <c r="A139" s="67" t="s">
        <v>335</v>
      </c>
      <c r="B139" s="68" t="s">
        <v>19</v>
      </c>
      <c r="C139" s="69"/>
      <c r="D139" s="69"/>
      <c r="E139" s="70"/>
      <c r="F139" s="69"/>
      <c r="G139" s="69"/>
    </row>
    <row r="140" spans="1:7" ht="15.75" hidden="1" customHeight="1" x14ac:dyDescent="0.25">
      <c r="A140" s="67" t="s">
        <v>49</v>
      </c>
      <c r="B140" s="68" t="s">
        <v>23</v>
      </c>
      <c r="C140" s="69"/>
      <c r="D140" s="69"/>
      <c r="E140" s="70"/>
      <c r="F140" s="69"/>
      <c r="G140" s="69"/>
    </row>
    <row r="141" spans="1:7" ht="15.75" hidden="1" customHeight="1" x14ac:dyDescent="0.25">
      <c r="A141" s="67" t="s">
        <v>336</v>
      </c>
      <c r="B141" s="68" t="s">
        <v>14</v>
      </c>
      <c r="C141" s="69"/>
      <c r="D141" s="69"/>
      <c r="E141" s="70"/>
      <c r="F141" s="69"/>
      <c r="G141" s="69"/>
    </row>
    <row r="142" spans="1:7" ht="15.75" hidden="1" customHeight="1" x14ac:dyDescent="0.25">
      <c r="A142" s="67" t="s">
        <v>337</v>
      </c>
      <c r="B142" s="68" t="s">
        <v>15</v>
      </c>
      <c r="C142" s="69"/>
      <c r="D142" s="69"/>
      <c r="E142" s="70"/>
      <c r="F142" s="69"/>
      <c r="G142" s="69"/>
    </row>
    <row r="143" spans="1:7" ht="15.75" hidden="1" customHeight="1" x14ac:dyDescent="0.25">
      <c r="A143" s="67" t="s">
        <v>338</v>
      </c>
      <c r="B143" s="68" t="s">
        <v>16</v>
      </c>
      <c r="C143" s="69"/>
      <c r="D143" s="69"/>
      <c r="E143" s="70"/>
      <c r="F143" s="69"/>
      <c r="G143" s="69"/>
    </row>
    <row r="144" spans="1:7" ht="15.75" hidden="1" customHeight="1" x14ac:dyDescent="0.25">
      <c r="A144" s="67" t="s">
        <v>339</v>
      </c>
      <c r="B144" s="68" t="s">
        <v>17</v>
      </c>
      <c r="C144" s="69"/>
      <c r="D144" s="69"/>
      <c r="E144" s="70"/>
      <c r="F144" s="69"/>
      <c r="G144" s="69"/>
    </row>
    <row r="145" spans="1:8" hidden="1" outlineLevel="1" x14ac:dyDescent="0.25">
      <c r="A145" s="67" t="s">
        <v>340</v>
      </c>
      <c r="B145" s="68" t="s">
        <v>18</v>
      </c>
      <c r="C145" s="69"/>
      <c r="D145" s="69"/>
      <c r="E145" s="70"/>
      <c r="F145" s="69"/>
      <c r="G145" s="69"/>
    </row>
    <row r="146" spans="1:8" hidden="1" outlineLevel="1" x14ac:dyDescent="0.25">
      <c r="A146" s="67" t="s">
        <v>341</v>
      </c>
      <c r="B146" s="68" t="s">
        <v>19</v>
      </c>
      <c r="C146" s="69"/>
      <c r="D146" s="69"/>
      <c r="E146" s="70"/>
      <c r="F146" s="69"/>
      <c r="G146" s="69"/>
    </row>
    <row r="147" spans="1:8" ht="21" customHeight="1" collapsed="1" x14ac:dyDescent="0.25">
      <c r="A147" s="67" t="s">
        <v>50</v>
      </c>
      <c r="B147" s="68" t="s">
        <v>25</v>
      </c>
      <c r="C147" s="69"/>
      <c r="D147" s="69"/>
      <c r="E147" s="70"/>
      <c r="F147" s="69"/>
      <c r="G147" s="69"/>
    </row>
    <row r="148" spans="1:8" ht="21" customHeight="1" x14ac:dyDescent="0.25">
      <c r="A148" s="67" t="s">
        <v>342</v>
      </c>
      <c r="B148" s="76" t="s">
        <v>852</v>
      </c>
      <c r="C148" s="77"/>
      <c r="D148" s="37"/>
      <c r="E148" s="41">
        <f>E149+E150+E151</f>
        <v>0.86399999999999988</v>
      </c>
      <c r="F148" s="78">
        <f>F149+F150+F151</f>
        <v>35</v>
      </c>
      <c r="G148" s="48">
        <f>G149+G150+G151</f>
        <v>270.65125</v>
      </c>
    </row>
    <row r="149" spans="1:8" ht="47.25" x14ac:dyDescent="0.25">
      <c r="A149" s="79" t="s">
        <v>6</v>
      </c>
      <c r="B149" s="34" t="s">
        <v>836</v>
      </c>
      <c r="C149" s="37">
        <v>2017</v>
      </c>
      <c r="D149" s="37">
        <v>0.4</v>
      </c>
      <c r="E149" s="80">
        <v>0.29399999999999998</v>
      </c>
      <c r="F149" s="37">
        <v>15</v>
      </c>
      <c r="G149" s="35">
        <v>146.81756999999999</v>
      </c>
      <c r="H149" s="81"/>
    </row>
    <row r="150" spans="1:8" ht="47.25" x14ac:dyDescent="0.25">
      <c r="A150" s="82">
        <f>A149+1</f>
        <v>2</v>
      </c>
      <c r="B150" s="34" t="s">
        <v>837</v>
      </c>
      <c r="C150" s="37">
        <v>2017</v>
      </c>
      <c r="D150" s="43" t="s">
        <v>344</v>
      </c>
      <c r="E150" s="45">
        <v>0.37</v>
      </c>
      <c r="F150" s="38">
        <v>5</v>
      </c>
      <c r="G150" s="35">
        <v>38.27084</v>
      </c>
      <c r="H150" s="81"/>
    </row>
    <row r="151" spans="1:8" ht="47.25" x14ac:dyDescent="0.25">
      <c r="A151" s="82">
        <f>A150+1</f>
        <v>3</v>
      </c>
      <c r="B151" s="36" t="s">
        <v>838</v>
      </c>
      <c r="C151" s="37">
        <v>2018</v>
      </c>
      <c r="D151" s="37">
        <v>0.4</v>
      </c>
      <c r="E151" s="37">
        <v>0.2</v>
      </c>
      <c r="F151" s="38">
        <v>15</v>
      </c>
      <c r="G151" s="35">
        <v>85.562839999999994</v>
      </c>
      <c r="H151" s="81"/>
    </row>
    <row r="152" spans="1:8" x14ac:dyDescent="0.25">
      <c r="A152" s="67" t="s">
        <v>345</v>
      </c>
      <c r="B152" s="51" t="s">
        <v>851</v>
      </c>
      <c r="C152" s="77"/>
      <c r="D152" s="83"/>
      <c r="E152" s="41">
        <f>E153+E154</f>
        <v>4.6479999999999997</v>
      </c>
      <c r="F152" s="41">
        <f>F153+F154</f>
        <v>1697.27</v>
      </c>
      <c r="G152" s="41">
        <f>G153+G154</f>
        <v>7130.1359309999998</v>
      </c>
      <c r="H152" s="81"/>
    </row>
    <row r="153" spans="1:8" ht="47.25" x14ac:dyDescent="0.25">
      <c r="A153" s="82">
        <f>A151+1</f>
        <v>4</v>
      </c>
      <c r="B153" s="36" t="s">
        <v>839</v>
      </c>
      <c r="C153" s="37">
        <v>2016</v>
      </c>
      <c r="D153" s="43" t="s">
        <v>343</v>
      </c>
      <c r="E153" s="80">
        <v>1.643</v>
      </c>
      <c r="F153" s="37">
        <v>500</v>
      </c>
      <c r="G153" s="35">
        <f>1989.422298-18.871807</f>
        <v>1970.550491</v>
      </c>
      <c r="H153" s="81"/>
    </row>
    <row r="154" spans="1:8" ht="63" x14ac:dyDescent="0.25">
      <c r="A154" s="82">
        <f>A153+1</f>
        <v>5</v>
      </c>
      <c r="B154" s="36" t="s">
        <v>840</v>
      </c>
      <c r="C154" s="37">
        <v>2016</v>
      </c>
      <c r="D154" s="43" t="s">
        <v>530</v>
      </c>
      <c r="E154" s="35">
        <v>3.0049999999999999</v>
      </c>
      <c r="F154" s="35">
        <v>1197.27</v>
      </c>
      <c r="G154" s="35">
        <v>5159.5854399999998</v>
      </c>
    </row>
    <row r="155" spans="1:8" hidden="1" outlineLevel="1" x14ac:dyDescent="0.25">
      <c r="A155" s="67" t="s">
        <v>346</v>
      </c>
      <c r="B155" s="84"/>
      <c r="C155" s="37"/>
      <c r="D155" s="37"/>
      <c r="E155" s="80"/>
      <c r="F155" s="37"/>
      <c r="G155" s="35"/>
    </row>
    <row r="156" spans="1:8" hidden="1" outlineLevel="1" x14ac:dyDescent="0.25">
      <c r="A156" s="67" t="s">
        <v>347</v>
      </c>
      <c r="B156" s="84"/>
      <c r="C156" s="37"/>
      <c r="D156" s="37"/>
      <c r="E156" s="80"/>
      <c r="F156" s="37"/>
      <c r="G156" s="35"/>
    </row>
    <row r="157" spans="1:8" hidden="1" outlineLevel="1" x14ac:dyDescent="0.25">
      <c r="A157" s="67" t="s">
        <v>348</v>
      </c>
      <c r="B157" s="84"/>
      <c r="C157" s="37"/>
      <c r="D157" s="37"/>
      <c r="E157" s="80"/>
      <c r="F157" s="37"/>
      <c r="G157" s="35"/>
    </row>
    <row r="158" spans="1:8" hidden="1" outlineLevel="1" x14ac:dyDescent="0.25">
      <c r="A158" s="67" t="s">
        <v>349</v>
      </c>
      <c r="B158" s="84"/>
      <c r="C158" s="37"/>
      <c r="D158" s="37"/>
      <c r="E158" s="80"/>
      <c r="F158" s="37"/>
      <c r="G158" s="35"/>
    </row>
    <row r="159" spans="1:8" collapsed="1" x14ac:dyDescent="0.25">
      <c r="A159" s="67" t="s">
        <v>51</v>
      </c>
      <c r="B159" s="84" t="s">
        <v>27</v>
      </c>
      <c r="C159" s="37"/>
      <c r="D159" s="37"/>
      <c r="E159" s="80"/>
      <c r="F159" s="37"/>
      <c r="G159" s="35"/>
    </row>
    <row r="160" spans="1:8" hidden="1" outlineLevel="1" x14ac:dyDescent="0.25">
      <c r="A160" s="67" t="s">
        <v>52</v>
      </c>
      <c r="B160" s="84" t="s">
        <v>13</v>
      </c>
      <c r="C160" s="37"/>
      <c r="D160" s="37"/>
      <c r="E160" s="80"/>
      <c r="F160" s="37"/>
      <c r="G160" s="35"/>
    </row>
    <row r="161" spans="1:7" ht="15.75" hidden="1" customHeight="1" collapsed="1" x14ac:dyDescent="0.25">
      <c r="A161" s="67" t="s">
        <v>53</v>
      </c>
      <c r="B161" s="84" t="s">
        <v>14</v>
      </c>
      <c r="C161" s="37"/>
      <c r="D161" s="37"/>
      <c r="E161" s="80"/>
      <c r="F161" s="37"/>
      <c r="G161" s="35"/>
    </row>
    <row r="162" spans="1:7" ht="15.75" hidden="1" customHeight="1" x14ac:dyDescent="0.25">
      <c r="A162" s="67" t="s">
        <v>54</v>
      </c>
      <c r="B162" s="84" t="s">
        <v>15</v>
      </c>
      <c r="C162" s="37"/>
      <c r="D162" s="37"/>
      <c r="E162" s="80"/>
      <c r="F162" s="37"/>
      <c r="G162" s="35"/>
    </row>
    <row r="163" spans="1:7" ht="15.75" hidden="1" customHeight="1" x14ac:dyDescent="0.25">
      <c r="A163" s="67" t="s">
        <v>55</v>
      </c>
      <c r="B163" s="84" t="s">
        <v>16</v>
      </c>
      <c r="C163" s="37"/>
      <c r="D163" s="37"/>
      <c r="E163" s="80"/>
      <c r="F163" s="37"/>
      <c r="G163" s="35"/>
    </row>
    <row r="164" spans="1:7" ht="15.75" hidden="1" customHeight="1" x14ac:dyDescent="0.25">
      <c r="A164" s="67" t="s">
        <v>56</v>
      </c>
      <c r="B164" s="84" t="s">
        <v>17</v>
      </c>
      <c r="C164" s="37"/>
      <c r="D164" s="37"/>
      <c r="E164" s="80"/>
      <c r="F164" s="37"/>
      <c r="G164" s="35"/>
    </row>
    <row r="165" spans="1:7" ht="15.75" hidden="1" customHeight="1" x14ac:dyDescent="0.25">
      <c r="A165" s="67" t="s">
        <v>57</v>
      </c>
      <c r="B165" s="84" t="s">
        <v>18</v>
      </c>
      <c r="C165" s="37"/>
      <c r="D165" s="37"/>
      <c r="E165" s="80"/>
      <c r="F165" s="37"/>
      <c r="G165" s="35"/>
    </row>
    <row r="166" spans="1:7" ht="15.75" hidden="1" customHeight="1" x14ac:dyDescent="0.25">
      <c r="A166" s="67" t="s">
        <v>58</v>
      </c>
      <c r="B166" s="84" t="s">
        <v>19</v>
      </c>
      <c r="C166" s="37"/>
      <c r="D166" s="37"/>
      <c r="E166" s="80"/>
      <c r="F166" s="37"/>
      <c r="G166" s="35"/>
    </row>
    <row r="167" spans="1:7" ht="15.75" hidden="1" customHeight="1" x14ac:dyDescent="0.25">
      <c r="A167" s="67" t="s">
        <v>59</v>
      </c>
      <c r="B167" s="84" t="s">
        <v>21</v>
      </c>
      <c r="C167" s="37"/>
      <c r="D167" s="37"/>
      <c r="E167" s="80"/>
      <c r="F167" s="37"/>
      <c r="G167" s="35"/>
    </row>
    <row r="168" spans="1:7" ht="15.75" hidden="1" customHeight="1" x14ac:dyDescent="0.25">
      <c r="A168" s="67" t="s">
        <v>60</v>
      </c>
      <c r="B168" s="84" t="s">
        <v>14</v>
      </c>
      <c r="C168" s="37"/>
      <c r="D168" s="37"/>
      <c r="E168" s="80"/>
      <c r="F168" s="37"/>
      <c r="G168" s="35"/>
    </row>
    <row r="169" spans="1:7" ht="15.75" hidden="1" customHeight="1" x14ac:dyDescent="0.25">
      <c r="A169" s="67" t="s">
        <v>61</v>
      </c>
      <c r="B169" s="84" t="s">
        <v>15</v>
      </c>
      <c r="C169" s="37"/>
      <c r="D169" s="37"/>
      <c r="E169" s="80"/>
      <c r="F169" s="37"/>
      <c r="G169" s="35"/>
    </row>
    <row r="170" spans="1:7" ht="15.75" hidden="1" customHeight="1" x14ac:dyDescent="0.25">
      <c r="A170" s="67" t="s">
        <v>62</v>
      </c>
      <c r="B170" s="84" t="s">
        <v>16</v>
      </c>
      <c r="C170" s="37"/>
      <c r="D170" s="37"/>
      <c r="E170" s="80"/>
      <c r="F170" s="37"/>
      <c r="G170" s="35"/>
    </row>
    <row r="171" spans="1:7" ht="15.75" hidden="1" customHeight="1" x14ac:dyDescent="0.25">
      <c r="A171" s="67" t="s">
        <v>63</v>
      </c>
      <c r="B171" s="84" t="s">
        <v>17</v>
      </c>
      <c r="C171" s="37"/>
      <c r="D171" s="37"/>
      <c r="E171" s="80"/>
      <c r="F171" s="37"/>
      <c r="G171" s="35"/>
    </row>
    <row r="172" spans="1:7" ht="15.75" hidden="1" customHeight="1" x14ac:dyDescent="0.25">
      <c r="A172" s="67" t="s">
        <v>64</v>
      </c>
      <c r="B172" s="84" t="s">
        <v>18</v>
      </c>
      <c r="C172" s="37"/>
      <c r="D172" s="37"/>
      <c r="E172" s="80"/>
      <c r="F172" s="37"/>
      <c r="G172" s="35"/>
    </row>
    <row r="173" spans="1:7" ht="15.75" hidden="1" customHeight="1" x14ac:dyDescent="0.25">
      <c r="A173" s="67" t="s">
        <v>65</v>
      </c>
      <c r="B173" s="84" t="s">
        <v>19</v>
      </c>
      <c r="C173" s="37"/>
      <c r="D173" s="37"/>
      <c r="E173" s="80"/>
      <c r="F173" s="37"/>
      <c r="G173" s="35"/>
    </row>
    <row r="174" spans="1:7" ht="15.75" hidden="1" customHeight="1" x14ac:dyDescent="0.25">
      <c r="A174" s="67" t="s">
        <v>66</v>
      </c>
      <c r="B174" s="84" t="s">
        <v>23</v>
      </c>
      <c r="C174" s="37"/>
      <c r="D174" s="37"/>
      <c r="E174" s="80"/>
      <c r="F174" s="37"/>
      <c r="G174" s="35"/>
    </row>
    <row r="175" spans="1:7" ht="15.75" hidden="1" customHeight="1" x14ac:dyDescent="0.25">
      <c r="A175" s="67" t="s">
        <v>67</v>
      </c>
      <c r="B175" s="84" t="s">
        <v>14</v>
      </c>
      <c r="C175" s="37"/>
      <c r="D175" s="37"/>
      <c r="E175" s="80"/>
      <c r="F175" s="37"/>
      <c r="G175" s="35"/>
    </row>
    <row r="176" spans="1:7" ht="15.75" hidden="1" customHeight="1" x14ac:dyDescent="0.25">
      <c r="A176" s="67" t="s">
        <v>68</v>
      </c>
      <c r="B176" s="84" t="s">
        <v>15</v>
      </c>
      <c r="C176" s="37"/>
      <c r="D176" s="37"/>
      <c r="E176" s="80"/>
      <c r="F176" s="37"/>
      <c r="G176" s="35"/>
    </row>
    <row r="177" spans="1:8" hidden="1" outlineLevel="1" x14ac:dyDescent="0.25">
      <c r="A177" s="67" t="s">
        <v>69</v>
      </c>
      <c r="B177" s="84" t="s">
        <v>16</v>
      </c>
      <c r="C177" s="37"/>
      <c r="D177" s="37"/>
      <c r="E177" s="80"/>
      <c r="F177" s="37"/>
      <c r="G177" s="35"/>
    </row>
    <row r="178" spans="1:8" hidden="1" outlineLevel="1" x14ac:dyDescent="0.25">
      <c r="A178" s="67" t="s">
        <v>70</v>
      </c>
      <c r="B178" s="84" t="s">
        <v>17</v>
      </c>
      <c r="C178" s="37"/>
      <c r="D178" s="37"/>
      <c r="E178" s="80"/>
      <c r="F178" s="37"/>
      <c r="G178" s="35"/>
    </row>
    <row r="179" spans="1:8" hidden="1" outlineLevel="1" x14ac:dyDescent="0.25">
      <c r="A179" s="67" t="s">
        <v>71</v>
      </c>
      <c r="B179" s="84" t="s">
        <v>18</v>
      </c>
      <c r="C179" s="37"/>
      <c r="D179" s="37"/>
      <c r="E179" s="80"/>
      <c r="F179" s="37"/>
      <c r="G179" s="35"/>
    </row>
    <row r="180" spans="1:8" hidden="1" outlineLevel="1" x14ac:dyDescent="0.25">
      <c r="A180" s="67" t="s">
        <v>72</v>
      </c>
      <c r="B180" s="84" t="s">
        <v>19</v>
      </c>
      <c r="C180" s="37"/>
      <c r="D180" s="37"/>
      <c r="E180" s="80"/>
      <c r="F180" s="37"/>
      <c r="G180" s="35"/>
    </row>
    <row r="181" spans="1:8" collapsed="1" x14ac:dyDescent="0.25">
      <c r="A181" s="67" t="s">
        <v>73</v>
      </c>
      <c r="B181" s="84" t="s">
        <v>25</v>
      </c>
      <c r="C181" s="37"/>
      <c r="D181" s="37"/>
      <c r="E181" s="80"/>
      <c r="F181" s="37"/>
      <c r="G181" s="35"/>
    </row>
    <row r="182" spans="1:8" x14ac:dyDescent="0.25">
      <c r="A182" s="67" t="s">
        <v>350</v>
      </c>
      <c r="B182" s="76" t="s">
        <v>850</v>
      </c>
      <c r="C182" s="37"/>
      <c r="D182" s="85"/>
      <c r="E182" s="48">
        <f>E183</f>
        <v>0.54</v>
      </c>
      <c r="F182" s="86">
        <f>F183</f>
        <v>320</v>
      </c>
      <c r="G182" s="48">
        <f>G183</f>
        <v>2322.7450600000002</v>
      </c>
    </row>
    <row r="183" spans="1:8" ht="94.5" customHeight="1" x14ac:dyDescent="0.25">
      <c r="A183" s="87">
        <f>A154+1</f>
        <v>6</v>
      </c>
      <c r="B183" s="88" t="s">
        <v>841</v>
      </c>
      <c r="C183" s="37">
        <v>2016</v>
      </c>
      <c r="D183" s="43" t="s">
        <v>343</v>
      </c>
      <c r="E183" s="35">
        <v>0.54</v>
      </c>
      <c r="F183" s="37">
        <v>320</v>
      </c>
      <c r="G183" s="35">
        <v>2322.7450600000002</v>
      </c>
      <c r="H183" s="81"/>
    </row>
    <row r="184" spans="1:8" x14ac:dyDescent="0.25">
      <c r="A184" s="50" t="s">
        <v>351</v>
      </c>
      <c r="B184" s="89" t="s">
        <v>15</v>
      </c>
      <c r="C184" s="86"/>
      <c r="D184" s="86"/>
      <c r="E184" s="86">
        <f>E185</f>
        <v>0.14910000000000001</v>
      </c>
      <c r="F184" s="86">
        <f t="shared" ref="F184:G184" si="2">F185</f>
        <v>1197.27</v>
      </c>
      <c r="G184" s="90">
        <f t="shared" si="2"/>
        <v>882.60824000000002</v>
      </c>
    </row>
    <row r="185" spans="1:8" ht="68.25" customHeight="1" x14ac:dyDescent="0.25">
      <c r="A185" s="50"/>
      <c r="B185" s="88" t="str">
        <f>B154</f>
        <v>Строительство ПС - 35 кВ "Лента" с ВЛ-35 и 10 кВ для обеспечения тех. присоединения энергопринимающих устройств торгового комплекса ООО "Лента" в п. Иноземцево (договор об осущю тех. прис. от 09.04.2014г. № 170/2014 )</v>
      </c>
      <c r="C185" s="37">
        <v>2016</v>
      </c>
      <c r="D185" s="37">
        <v>35</v>
      </c>
      <c r="E185" s="37">
        <f>'[1]1. ВЛ'!$E$194+'[1]1. ВЛ'!$E$195</f>
        <v>0.14910000000000001</v>
      </c>
      <c r="F185" s="35">
        <f>'[1]1. ВЛ'!$F$194</f>
        <v>1197.27</v>
      </c>
      <c r="G185" s="35">
        <f>'[1]1. ВЛ'!$G$194+'[1]1. ВЛ'!$G$195</f>
        <v>882.60824000000002</v>
      </c>
    </row>
    <row r="186" spans="1:8" ht="21" hidden="1" customHeight="1" outlineLevel="1" x14ac:dyDescent="0.25">
      <c r="A186" s="50" t="s">
        <v>352</v>
      </c>
      <c r="B186" s="91"/>
      <c r="C186" s="72"/>
      <c r="D186" s="72"/>
      <c r="E186" s="73"/>
      <c r="F186" s="74"/>
      <c r="G186" s="75"/>
    </row>
    <row r="187" spans="1:8" hidden="1" outlineLevel="1" collapsed="1" x14ac:dyDescent="0.25">
      <c r="A187" s="50" t="s">
        <v>353</v>
      </c>
      <c r="B187" s="92"/>
      <c r="C187" s="69"/>
      <c r="D187" s="69"/>
      <c r="E187" s="69"/>
      <c r="F187" s="69"/>
      <c r="G187" s="69"/>
    </row>
    <row r="188" spans="1:8" hidden="1" outlineLevel="1" x14ac:dyDescent="0.25">
      <c r="A188" s="50" t="s">
        <v>354</v>
      </c>
      <c r="B188" s="92"/>
      <c r="C188" s="69"/>
      <c r="D188" s="69"/>
      <c r="E188" s="69"/>
      <c r="F188" s="69"/>
      <c r="G188" s="69"/>
    </row>
    <row r="189" spans="1:8" ht="34.5" hidden="1" customHeight="1" outlineLevel="1" x14ac:dyDescent="0.25">
      <c r="A189" s="50" t="s">
        <v>355</v>
      </c>
      <c r="B189" s="92"/>
      <c r="C189" s="69"/>
      <c r="D189" s="69"/>
      <c r="E189" s="69"/>
      <c r="F189" s="69"/>
      <c r="G189" s="69"/>
    </row>
    <row r="190" spans="1:8" collapsed="1" x14ac:dyDescent="0.25">
      <c r="E190" s="93"/>
      <c r="F190" s="93"/>
      <c r="G190" s="93"/>
    </row>
    <row r="191" spans="1:8" x14ac:dyDescent="0.25">
      <c r="G191" s="94"/>
    </row>
    <row r="192" spans="1:8" x14ac:dyDescent="0.25">
      <c r="G192" s="81"/>
    </row>
    <row r="193" spans="2:7" x14ac:dyDescent="0.25">
      <c r="G193" s="81"/>
    </row>
    <row r="195" spans="2:7" hidden="1" x14ac:dyDescent="0.25">
      <c r="B195" s="95"/>
    </row>
    <row r="196" spans="2:7" hidden="1" x14ac:dyDescent="0.25"/>
    <row r="197" spans="2:7" hidden="1" x14ac:dyDescent="0.25"/>
    <row r="198" spans="2:7" hidden="1" x14ac:dyDescent="0.25">
      <c r="D198" s="96">
        <v>0.4</v>
      </c>
      <c r="E198" s="97">
        <f>E149+E150+E151</f>
        <v>0.86399999999999988</v>
      </c>
      <c r="F198" s="97">
        <f t="shared" ref="F198:G198" si="3">F149+F150+F151</f>
        <v>35</v>
      </c>
      <c r="G198" s="97">
        <f t="shared" si="3"/>
        <v>270.65125</v>
      </c>
    </row>
    <row r="199" spans="2:7" hidden="1" x14ac:dyDescent="0.25">
      <c r="D199" s="96">
        <v>10</v>
      </c>
      <c r="E199" s="98">
        <f>E153+E183</f>
        <v>2.1829999999999998</v>
      </c>
      <c r="F199" s="98">
        <f t="shared" ref="F199:G199" si="4">F153+F183</f>
        <v>820</v>
      </c>
      <c r="G199" s="98">
        <f t="shared" si="4"/>
        <v>4293.2955510000002</v>
      </c>
    </row>
    <row r="200" spans="2:7" hidden="1" x14ac:dyDescent="0.25">
      <c r="D200" s="96">
        <v>35</v>
      </c>
      <c r="E200" s="98">
        <f>E154+E185</f>
        <v>3.1540999999999997</v>
      </c>
      <c r="F200" s="98">
        <f t="shared" ref="F200:G200" si="5">F154+F185</f>
        <v>2394.54</v>
      </c>
      <c r="G200" s="98">
        <f t="shared" si="5"/>
        <v>6042.1936800000003</v>
      </c>
    </row>
    <row r="201" spans="2:7" hidden="1" x14ac:dyDescent="0.25">
      <c r="E201" s="97">
        <f>SUM(E198:E200)</f>
        <v>6.2010999999999994</v>
      </c>
      <c r="F201" s="97">
        <f t="shared" ref="F201:G201" si="6">SUM(F198:F200)</f>
        <v>3249.54</v>
      </c>
      <c r="G201" s="97">
        <f t="shared" si="6"/>
        <v>10606.140481</v>
      </c>
    </row>
    <row r="202" spans="2:7" hidden="1" x14ac:dyDescent="0.25">
      <c r="E202" s="98">
        <f>E148+E152+E182+E184</f>
        <v>6.2010999999999994</v>
      </c>
      <c r="F202" s="98">
        <f t="shared" ref="F202:G202" si="7">F148+F152+F182+F184</f>
        <v>3249.54</v>
      </c>
      <c r="G202" s="98">
        <f t="shared" si="7"/>
        <v>10606.140481</v>
      </c>
    </row>
    <row r="203" spans="2:7" hidden="1" x14ac:dyDescent="0.25"/>
    <row r="204" spans="2:7" hidden="1" x14ac:dyDescent="0.25"/>
  </sheetData>
  <mergeCells count="2">
    <mergeCell ref="E1:G1"/>
    <mergeCell ref="A2:G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5"/>
  <sheetViews>
    <sheetView view="pageBreakPreview" zoomScale="90" zoomScaleNormal="100" zoomScaleSheetLayoutView="90" workbookViewId="0">
      <selection activeCell="J6" sqref="J6"/>
    </sheetView>
  </sheetViews>
  <sheetFormatPr defaultRowHeight="15.75" outlineLevelRow="1" x14ac:dyDescent="0.25"/>
  <cols>
    <col min="1" max="1" width="10.7109375" style="55" customWidth="1"/>
    <col min="2" max="2" width="66.85546875" style="44" customWidth="1"/>
    <col min="3" max="3" width="12.28515625" style="44" customWidth="1"/>
    <col min="4" max="4" width="14.42578125" style="44" customWidth="1"/>
    <col min="5" max="5" width="18.85546875" style="44" customWidth="1"/>
    <col min="6" max="6" width="24.7109375" style="44" customWidth="1"/>
    <col min="7" max="7" width="18.140625" style="44" customWidth="1"/>
    <col min="8" max="8" width="16.42578125" style="44" customWidth="1"/>
    <col min="9" max="16384" width="9.140625" style="44"/>
  </cols>
  <sheetData>
    <row r="1" spans="1:7" ht="48" customHeight="1" x14ac:dyDescent="0.25">
      <c r="E1" s="217" t="s">
        <v>356</v>
      </c>
      <c r="F1" s="217"/>
      <c r="G1" s="217"/>
    </row>
    <row r="2" spans="1:7" ht="75.75" customHeight="1" x14ac:dyDescent="0.25">
      <c r="A2" s="218" t="s">
        <v>858</v>
      </c>
      <c r="B2" s="218"/>
      <c r="C2" s="218"/>
      <c r="D2" s="218"/>
      <c r="E2" s="218"/>
      <c r="F2" s="218"/>
      <c r="G2" s="218"/>
    </row>
    <row r="3" spans="1:7" s="58" customFormat="1" ht="63" x14ac:dyDescent="0.25">
      <c r="A3" s="56" t="s">
        <v>0</v>
      </c>
      <c r="B3" s="57" t="str">
        <f>'[2]1. ВЛ'!C3</f>
        <v xml:space="preserve">Наименование объекта строительства </v>
      </c>
      <c r="C3" s="57" t="s">
        <v>1</v>
      </c>
      <c r="D3" s="57" t="s">
        <v>2</v>
      </c>
      <c r="E3" s="57" t="s">
        <v>3</v>
      </c>
      <c r="F3" s="57" t="s">
        <v>4</v>
      </c>
      <c r="G3" s="57" t="s">
        <v>5</v>
      </c>
    </row>
    <row r="4" spans="1:7" s="61" customFormat="1" ht="12.75" x14ac:dyDescent="0.25">
      <c r="A4" s="59" t="s">
        <v>6</v>
      </c>
      <c r="B4" s="60">
        <f>A4+1</f>
        <v>2</v>
      </c>
      <c r="C4" s="59">
        <f t="shared" ref="C4:G4" si="0">B4+1</f>
        <v>3</v>
      </c>
      <c r="D4" s="59">
        <f t="shared" si="0"/>
        <v>4</v>
      </c>
      <c r="E4" s="59">
        <f t="shared" si="0"/>
        <v>5</v>
      </c>
      <c r="F4" s="59">
        <f t="shared" si="0"/>
        <v>6</v>
      </c>
      <c r="G4" s="59">
        <f t="shared" si="0"/>
        <v>7</v>
      </c>
    </row>
    <row r="5" spans="1:7" ht="18" customHeight="1" x14ac:dyDescent="0.25">
      <c r="A5" s="99" t="s">
        <v>74</v>
      </c>
      <c r="B5" s="114" t="s">
        <v>75</v>
      </c>
      <c r="C5" s="114"/>
      <c r="D5" s="114"/>
      <c r="E5" s="114"/>
      <c r="F5" s="114"/>
      <c r="G5" s="114"/>
    </row>
    <row r="6" spans="1:7" ht="17.25" customHeight="1" x14ac:dyDescent="0.25">
      <c r="A6" s="50" t="s">
        <v>76</v>
      </c>
      <c r="B6" s="115" t="s">
        <v>77</v>
      </c>
      <c r="C6" s="116"/>
      <c r="D6" s="116"/>
      <c r="E6" s="116"/>
      <c r="F6" s="116"/>
      <c r="G6" s="116"/>
    </row>
    <row r="7" spans="1:7" ht="15.75" hidden="1" customHeight="1" outlineLevel="1" x14ac:dyDescent="0.25">
      <c r="A7" s="50" t="s">
        <v>78</v>
      </c>
      <c r="B7" s="117" t="s">
        <v>79</v>
      </c>
      <c r="C7" s="116"/>
      <c r="D7" s="116"/>
      <c r="E7" s="116"/>
      <c r="F7" s="116"/>
      <c r="G7" s="116"/>
    </row>
    <row r="8" spans="1:7" ht="15.75" hidden="1" customHeight="1" outlineLevel="1" x14ac:dyDescent="0.25">
      <c r="A8" s="50" t="s">
        <v>80</v>
      </c>
      <c r="B8" s="118" t="s">
        <v>81</v>
      </c>
      <c r="C8" s="116"/>
      <c r="D8" s="116"/>
      <c r="E8" s="116"/>
      <c r="F8" s="116"/>
      <c r="G8" s="116"/>
    </row>
    <row r="9" spans="1:7" ht="15.75" hidden="1" customHeight="1" outlineLevel="1" x14ac:dyDescent="0.25">
      <c r="A9" s="50" t="s">
        <v>357</v>
      </c>
      <c r="B9" s="119" t="s">
        <v>14</v>
      </c>
      <c r="C9" s="116"/>
      <c r="D9" s="116"/>
      <c r="E9" s="116"/>
      <c r="F9" s="116"/>
      <c r="G9" s="116"/>
    </row>
    <row r="10" spans="1:7" ht="15.75" hidden="1" customHeight="1" outlineLevel="1" x14ac:dyDescent="0.25">
      <c r="A10" s="50" t="s">
        <v>358</v>
      </c>
      <c r="B10" s="119" t="s">
        <v>15</v>
      </c>
      <c r="C10" s="116"/>
      <c r="D10" s="116"/>
      <c r="E10" s="116"/>
      <c r="F10" s="116"/>
      <c r="G10" s="116"/>
    </row>
    <row r="11" spans="1:7" ht="15.75" hidden="1" customHeight="1" outlineLevel="1" x14ac:dyDescent="0.25">
      <c r="A11" s="50" t="s">
        <v>359</v>
      </c>
      <c r="B11" s="119" t="s">
        <v>16</v>
      </c>
      <c r="C11" s="116"/>
      <c r="D11" s="116"/>
      <c r="E11" s="116"/>
      <c r="F11" s="116"/>
      <c r="G11" s="116"/>
    </row>
    <row r="12" spans="1:7" ht="15.75" hidden="1" customHeight="1" outlineLevel="1" x14ac:dyDescent="0.25">
      <c r="A12" s="50" t="s">
        <v>360</v>
      </c>
      <c r="B12" s="119" t="s">
        <v>17</v>
      </c>
      <c r="C12" s="116"/>
      <c r="D12" s="116"/>
      <c r="E12" s="116"/>
      <c r="F12" s="116"/>
      <c r="G12" s="116"/>
    </row>
    <row r="13" spans="1:7" ht="15.75" hidden="1" customHeight="1" outlineLevel="1" x14ac:dyDescent="0.25">
      <c r="A13" s="50" t="s">
        <v>361</v>
      </c>
      <c r="B13" s="119" t="s">
        <v>18</v>
      </c>
      <c r="C13" s="116"/>
      <c r="D13" s="116"/>
      <c r="E13" s="116"/>
      <c r="F13" s="116"/>
      <c r="G13" s="116"/>
    </row>
    <row r="14" spans="1:7" ht="15.75" hidden="1" customHeight="1" outlineLevel="1" x14ac:dyDescent="0.25">
      <c r="A14" s="50" t="s">
        <v>362</v>
      </c>
      <c r="B14" s="119" t="s">
        <v>19</v>
      </c>
      <c r="C14" s="116"/>
      <c r="D14" s="116"/>
      <c r="E14" s="116"/>
      <c r="F14" s="116"/>
      <c r="G14" s="116"/>
    </row>
    <row r="15" spans="1:7" ht="15.75" hidden="1" customHeight="1" outlineLevel="1" x14ac:dyDescent="0.25">
      <c r="A15" s="50" t="s">
        <v>82</v>
      </c>
      <c r="B15" s="118" t="s">
        <v>83</v>
      </c>
      <c r="C15" s="116"/>
      <c r="D15" s="116"/>
      <c r="E15" s="116"/>
      <c r="F15" s="116"/>
      <c r="G15" s="116"/>
    </row>
    <row r="16" spans="1:7" ht="15.75" hidden="1" customHeight="1" outlineLevel="1" x14ac:dyDescent="0.25">
      <c r="A16" s="50" t="s">
        <v>363</v>
      </c>
      <c r="B16" s="119" t="s">
        <v>14</v>
      </c>
      <c r="C16" s="116"/>
      <c r="D16" s="116"/>
      <c r="E16" s="116"/>
      <c r="F16" s="116"/>
      <c r="G16" s="116"/>
    </row>
    <row r="17" spans="1:8" hidden="1" outlineLevel="1" x14ac:dyDescent="0.25">
      <c r="A17" s="50" t="s">
        <v>364</v>
      </c>
      <c r="B17" s="119" t="s">
        <v>15</v>
      </c>
      <c r="C17" s="116"/>
      <c r="D17" s="116"/>
      <c r="E17" s="116"/>
      <c r="F17" s="116"/>
      <c r="G17" s="116"/>
    </row>
    <row r="18" spans="1:8" hidden="1" outlineLevel="1" x14ac:dyDescent="0.25">
      <c r="A18" s="50" t="s">
        <v>365</v>
      </c>
      <c r="B18" s="119" t="s">
        <v>16</v>
      </c>
      <c r="C18" s="116"/>
      <c r="D18" s="116"/>
      <c r="E18" s="116"/>
      <c r="F18" s="116"/>
      <c r="G18" s="116"/>
    </row>
    <row r="19" spans="1:8" hidden="1" outlineLevel="1" x14ac:dyDescent="0.25">
      <c r="A19" s="50" t="s">
        <v>366</v>
      </c>
      <c r="B19" s="119" t="s">
        <v>17</v>
      </c>
      <c r="C19" s="116"/>
      <c r="D19" s="116"/>
      <c r="E19" s="116"/>
      <c r="F19" s="116"/>
      <c r="G19" s="116"/>
    </row>
    <row r="20" spans="1:8" hidden="1" outlineLevel="1" x14ac:dyDescent="0.25">
      <c r="A20" s="50" t="s">
        <v>367</v>
      </c>
      <c r="B20" s="119" t="s">
        <v>18</v>
      </c>
      <c r="C20" s="116"/>
      <c r="D20" s="116"/>
      <c r="E20" s="116"/>
      <c r="F20" s="116"/>
      <c r="G20" s="116"/>
    </row>
    <row r="21" spans="1:8" hidden="1" outlineLevel="1" x14ac:dyDescent="0.25">
      <c r="A21" s="50" t="s">
        <v>368</v>
      </c>
      <c r="B21" s="119" t="s">
        <v>19</v>
      </c>
      <c r="C21" s="116"/>
      <c r="D21" s="116"/>
      <c r="E21" s="116"/>
      <c r="F21" s="116"/>
      <c r="G21" s="116"/>
    </row>
    <row r="22" spans="1:8" ht="17.25" customHeight="1" collapsed="1" x14ac:dyDescent="0.25">
      <c r="A22" s="50" t="s">
        <v>84</v>
      </c>
      <c r="B22" s="117" t="s">
        <v>85</v>
      </c>
      <c r="C22" s="116"/>
      <c r="D22" s="116"/>
      <c r="E22" s="116"/>
      <c r="F22" s="116"/>
      <c r="G22" s="116"/>
    </row>
    <row r="23" spans="1:8" ht="17.25" customHeight="1" x14ac:dyDescent="0.25">
      <c r="A23" s="50" t="s">
        <v>86</v>
      </c>
      <c r="B23" s="118" t="s">
        <v>81</v>
      </c>
      <c r="C23" s="37"/>
      <c r="D23" s="37"/>
      <c r="E23" s="37"/>
      <c r="F23" s="37"/>
      <c r="G23" s="37"/>
    </row>
    <row r="24" spans="1:8" x14ac:dyDescent="0.25">
      <c r="A24" s="50" t="s">
        <v>369</v>
      </c>
      <c r="B24" s="89" t="s">
        <v>14</v>
      </c>
      <c r="C24" s="37"/>
      <c r="D24" s="37"/>
      <c r="E24" s="86">
        <f>E25</f>
        <v>0.14499999999999999</v>
      </c>
      <c r="F24" s="86">
        <f t="shared" ref="F24:G24" si="1">F25</f>
        <v>7</v>
      </c>
      <c r="G24" s="90">
        <f t="shared" si="1"/>
        <v>55.969610000000003</v>
      </c>
      <c r="H24" s="81"/>
    </row>
    <row r="25" spans="1:8" ht="50.25" customHeight="1" x14ac:dyDescent="0.25">
      <c r="A25" s="47">
        <v>296</v>
      </c>
      <c r="B25" s="52" t="s">
        <v>842</v>
      </c>
      <c r="C25" s="37">
        <v>2017</v>
      </c>
      <c r="D25" s="37">
        <v>0.4</v>
      </c>
      <c r="E25" s="37">
        <v>0.14499999999999999</v>
      </c>
      <c r="F25" s="37">
        <v>7</v>
      </c>
      <c r="G25" s="45">
        <v>55.969610000000003</v>
      </c>
    </row>
    <row r="26" spans="1:8" ht="18" hidden="1" customHeight="1" outlineLevel="1" x14ac:dyDescent="0.25">
      <c r="A26" s="50"/>
      <c r="B26" s="53"/>
      <c r="C26" s="37"/>
      <c r="D26" s="37"/>
      <c r="E26" s="37"/>
      <c r="F26" s="37"/>
      <c r="G26" s="45"/>
    </row>
    <row r="27" spans="1:8" ht="18" hidden="1" customHeight="1" outlineLevel="1" x14ac:dyDescent="0.25">
      <c r="A27" s="50"/>
      <c r="B27" s="53"/>
      <c r="C27" s="37"/>
      <c r="D27" s="37"/>
      <c r="E27" s="37"/>
      <c r="F27" s="37"/>
      <c r="G27" s="45"/>
    </row>
    <row r="28" spans="1:8" ht="18" hidden="1" customHeight="1" outlineLevel="1" x14ac:dyDescent="0.25">
      <c r="A28" s="50"/>
      <c r="B28" s="53"/>
      <c r="C28" s="37"/>
      <c r="D28" s="37"/>
      <c r="E28" s="37"/>
      <c r="F28" s="37"/>
      <c r="G28" s="45"/>
    </row>
    <row r="29" spans="1:8" hidden="1" outlineLevel="1" x14ac:dyDescent="0.25">
      <c r="A29" s="50" t="s">
        <v>370</v>
      </c>
      <c r="B29" s="119"/>
      <c r="C29" s="37"/>
      <c r="D29" s="37"/>
      <c r="E29" s="37"/>
      <c r="F29" s="37"/>
      <c r="G29" s="37"/>
    </row>
    <row r="30" spans="1:8" hidden="1" outlineLevel="1" x14ac:dyDescent="0.25">
      <c r="A30" s="50" t="s">
        <v>371</v>
      </c>
      <c r="B30" s="119"/>
      <c r="C30" s="37"/>
      <c r="D30" s="37"/>
      <c r="E30" s="37"/>
      <c r="F30" s="37"/>
      <c r="G30" s="37"/>
    </row>
    <row r="31" spans="1:8" hidden="1" outlineLevel="1" x14ac:dyDescent="0.25">
      <c r="A31" s="50" t="s">
        <v>372</v>
      </c>
      <c r="B31" s="119"/>
      <c r="C31" s="37"/>
      <c r="D31" s="37"/>
      <c r="E31" s="37"/>
      <c r="F31" s="37"/>
      <c r="G31" s="37"/>
    </row>
    <row r="32" spans="1:8" hidden="1" outlineLevel="1" x14ac:dyDescent="0.25">
      <c r="A32" s="50" t="s">
        <v>373</v>
      </c>
      <c r="B32" s="119"/>
      <c r="C32" s="37"/>
      <c r="D32" s="37"/>
      <c r="E32" s="37"/>
      <c r="F32" s="37"/>
      <c r="G32" s="37"/>
    </row>
    <row r="33" spans="1:8" hidden="1" outlineLevel="1" x14ac:dyDescent="0.25">
      <c r="A33" s="50" t="s">
        <v>374</v>
      </c>
      <c r="B33" s="119"/>
      <c r="C33" s="37"/>
      <c r="D33" s="37"/>
      <c r="E33" s="37"/>
      <c r="F33" s="37"/>
      <c r="G33" s="37"/>
    </row>
    <row r="34" spans="1:8" collapsed="1" x14ac:dyDescent="0.25">
      <c r="A34" s="50" t="s">
        <v>87</v>
      </c>
      <c r="B34" s="118" t="s">
        <v>83</v>
      </c>
      <c r="C34" s="37"/>
      <c r="D34" s="37"/>
      <c r="E34" s="37"/>
      <c r="F34" s="37"/>
      <c r="G34" s="37"/>
    </row>
    <row r="35" spans="1:8" hidden="1" outlineLevel="1" x14ac:dyDescent="0.25">
      <c r="A35" s="50" t="s">
        <v>375</v>
      </c>
      <c r="B35" s="119" t="s">
        <v>14</v>
      </c>
      <c r="C35" s="37"/>
      <c r="D35" s="37"/>
      <c r="E35" s="37"/>
      <c r="F35" s="37"/>
      <c r="G35" s="37"/>
    </row>
    <row r="36" spans="1:8" hidden="1" outlineLevel="1" x14ac:dyDescent="0.25">
      <c r="A36" s="50" t="s">
        <v>376</v>
      </c>
      <c r="B36" s="119" t="s">
        <v>15</v>
      </c>
      <c r="C36" s="37"/>
      <c r="D36" s="37"/>
      <c r="E36" s="37"/>
      <c r="F36" s="37"/>
      <c r="G36" s="37"/>
    </row>
    <row r="37" spans="1:8" collapsed="1" x14ac:dyDescent="0.25">
      <c r="A37" s="50" t="s">
        <v>377</v>
      </c>
      <c r="B37" s="119" t="s">
        <v>16</v>
      </c>
      <c r="C37" s="37"/>
      <c r="D37" s="37"/>
      <c r="E37" s="48">
        <f>E38+E40+E41</f>
        <v>1.359</v>
      </c>
      <c r="F37" s="48">
        <f t="shared" ref="F37:G37" si="2">F38+F40+F41</f>
        <v>1685</v>
      </c>
      <c r="G37" s="48">
        <f t="shared" si="2"/>
        <v>15271.429</v>
      </c>
      <c r="H37" s="81"/>
    </row>
    <row r="38" spans="1:8" ht="81" customHeight="1" x14ac:dyDescent="0.25">
      <c r="A38" s="50"/>
      <c r="B38" s="54" t="str">
        <f>'[2]1. ВЛ'!C415</f>
        <v>Строительство ВЛ-10 кВ Ф-135 ПС 110/35/10/6 кВ Промкомплекс, строительство ВЛИ-0,4 кВ и ТП-10/0,4 кВ  для техприса индив. ж/д по улицам Изумрудная, Степная, Березовая, Хуторская, Васильковая, Радужная, Северная в с. Верхнерусском  Шпаковского района</v>
      </c>
      <c r="C38" s="37">
        <v>2018</v>
      </c>
      <c r="D38" s="37">
        <v>10</v>
      </c>
      <c r="E38" s="37">
        <v>0.155</v>
      </c>
      <c r="F38" s="37">
        <v>205</v>
      </c>
      <c r="G38" s="37">
        <v>276.11</v>
      </c>
    </row>
    <row r="39" spans="1:8" hidden="1" outlineLevel="1" x14ac:dyDescent="0.25">
      <c r="A39" s="50" t="s">
        <v>378</v>
      </c>
      <c r="B39" s="54" t="s">
        <v>17</v>
      </c>
      <c r="C39" s="37"/>
      <c r="D39" s="37"/>
      <c r="E39" s="37"/>
      <c r="F39" s="37"/>
      <c r="G39" s="37"/>
    </row>
    <row r="40" spans="1:8" ht="49.5" customHeight="1" collapsed="1" x14ac:dyDescent="0.25">
      <c r="A40" s="50"/>
      <c r="B40" s="54" t="str">
        <f>'[2]1. ВЛ'!C425</f>
        <v>Строительство двух ЛЭП-10 кВ и ПКУ-10 кВ для осущ. тех.прис. энергопр.устр. ООО "Весна" строящегося теплич. комплекса, расп. СК</v>
      </c>
      <c r="C40" s="37">
        <v>2018</v>
      </c>
      <c r="D40" s="37">
        <v>10</v>
      </c>
      <c r="E40" s="37">
        <v>0.84399999999999997</v>
      </c>
      <c r="F40" s="37">
        <v>1200</v>
      </c>
      <c r="G40" s="35">
        <v>14020.4707</v>
      </c>
    </row>
    <row r="41" spans="1:8" ht="48.75" customHeight="1" x14ac:dyDescent="0.25">
      <c r="A41" s="50"/>
      <c r="B41" s="54" t="str">
        <f>'[2]1. ВЛ'!C426</f>
        <v>Cтроительство  двух ЛЭП-10 кВ от ПС 330 кВ Ильенко, для тех. прис.энерг. устр. заявителя-строящейся ТП-10/0,4 кВ, Предгорный р-н</v>
      </c>
      <c r="C41" s="37">
        <v>2018</v>
      </c>
      <c r="D41" s="37">
        <v>10</v>
      </c>
      <c r="E41" s="37">
        <v>0.36</v>
      </c>
      <c r="F41" s="37">
        <v>280</v>
      </c>
      <c r="G41" s="35">
        <v>974.84829999999999</v>
      </c>
    </row>
    <row r="42" spans="1:8" hidden="1" outlineLevel="1" x14ac:dyDescent="0.25">
      <c r="A42" s="50" t="s">
        <v>379</v>
      </c>
      <c r="B42" s="92"/>
      <c r="C42" s="69"/>
      <c r="D42" s="69"/>
      <c r="E42" s="69"/>
      <c r="F42" s="69"/>
      <c r="G42" s="69"/>
    </row>
    <row r="43" spans="1:8" hidden="1" outlineLevel="1" x14ac:dyDescent="0.25">
      <c r="A43" s="50" t="s">
        <v>380</v>
      </c>
      <c r="B43" s="92"/>
      <c r="C43" s="69"/>
      <c r="D43" s="69"/>
      <c r="E43" s="69"/>
      <c r="F43" s="69"/>
      <c r="G43" s="69"/>
    </row>
    <row r="44" spans="1:8" ht="17.25" hidden="1" customHeight="1" outlineLevel="1" x14ac:dyDescent="0.25">
      <c r="A44" s="50" t="s">
        <v>88</v>
      </c>
      <c r="B44" s="102"/>
      <c r="C44" s="69"/>
      <c r="D44" s="69"/>
      <c r="E44" s="69"/>
      <c r="F44" s="69"/>
      <c r="G44" s="69"/>
    </row>
    <row r="45" spans="1:8" hidden="1" outlineLevel="1" x14ac:dyDescent="0.25">
      <c r="A45" s="50" t="s">
        <v>90</v>
      </c>
      <c r="B45" s="103"/>
      <c r="C45" s="69"/>
      <c r="D45" s="69"/>
      <c r="E45" s="69"/>
      <c r="F45" s="69"/>
      <c r="G45" s="69"/>
    </row>
    <row r="46" spans="1:8" hidden="1" outlineLevel="1" x14ac:dyDescent="0.25">
      <c r="A46" s="50" t="s">
        <v>91</v>
      </c>
      <c r="B46" s="104"/>
      <c r="C46" s="69"/>
      <c r="D46" s="69"/>
      <c r="E46" s="69"/>
      <c r="F46" s="69"/>
      <c r="G46" s="69"/>
    </row>
    <row r="47" spans="1:8" hidden="1" outlineLevel="1" x14ac:dyDescent="0.25">
      <c r="A47" s="50" t="s">
        <v>381</v>
      </c>
      <c r="B47" s="92"/>
      <c r="C47" s="69"/>
      <c r="D47" s="69"/>
      <c r="E47" s="69"/>
      <c r="F47" s="69"/>
      <c r="G47" s="69"/>
    </row>
    <row r="48" spans="1:8" hidden="1" outlineLevel="1" x14ac:dyDescent="0.25">
      <c r="A48" s="50" t="s">
        <v>382</v>
      </c>
      <c r="B48" s="92"/>
      <c r="C48" s="69"/>
      <c r="D48" s="69"/>
      <c r="E48" s="69"/>
      <c r="F48" s="69"/>
      <c r="G48" s="69"/>
    </row>
    <row r="49" spans="1:7" ht="15.75" hidden="1" customHeight="1" outlineLevel="1" x14ac:dyDescent="0.25">
      <c r="A49" s="50" t="s">
        <v>383</v>
      </c>
      <c r="B49" s="92"/>
      <c r="C49" s="69"/>
      <c r="D49" s="69"/>
      <c r="E49" s="69"/>
      <c r="F49" s="69"/>
      <c r="G49" s="69"/>
    </row>
    <row r="50" spans="1:7" ht="15.75" hidden="1" customHeight="1" outlineLevel="1" x14ac:dyDescent="0.25">
      <c r="A50" s="50" t="s">
        <v>384</v>
      </c>
      <c r="B50" s="92"/>
      <c r="C50" s="69"/>
      <c r="D50" s="69"/>
      <c r="E50" s="69"/>
      <c r="F50" s="69"/>
      <c r="G50" s="69"/>
    </row>
    <row r="51" spans="1:7" ht="15.75" hidden="1" customHeight="1" outlineLevel="1" x14ac:dyDescent="0.25">
      <c r="A51" s="50" t="s">
        <v>385</v>
      </c>
      <c r="B51" s="92"/>
      <c r="C51" s="69"/>
      <c r="D51" s="69"/>
      <c r="E51" s="69"/>
      <c r="F51" s="69"/>
      <c r="G51" s="69"/>
    </row>
    <row r="52" spans="1:7" ht="15.75" hidden="1" customHeight="1" outlineLevel="1" x14ac:dyDescent="0.25">
      <c r="A52" s="50" t="s">
        <v>386</v>
      </c>
      <c r="B52" s="92"/>
      <c r="C52" s="69"/>
      <c r="D52" s="69"/>
      <c r="E52" s="69"/>
      <c r="F52" s="69"/>
      <c r="G52" s="69"/>
    </row>
    <row r="53" spans="1:7" ht="15.75" hidden="1" customHeight="1" outlineLevel="1" x14ac:dyDescent="0.25">
      <c r="A53" s="50" t="s">
        <v>92</v>
      </c>
      <c r="B53" s="104"/>
      <c r="C53" s="69"/>
      <c r="D53" s="69"/>
      <c r="E53" s="69"/>
      <c r="F53" s="69"/>
      <c r="G53" s="69"/>
    </row>
    <row r="54" spans="1:7" ht="15.75" hidden="1" customHeight="1" outlineLevel="1" x14ac:dyDescent="0.25">
      <c r="A54" s="50" t="s">
        <v>387</v>
      </c>
      <c r="B54" s="92"/>
      <c r="C54" s="69"/>
      <c r="D54" s="69"/>
      <c r="E54" s="69"/>
      <c r="F54" s="69"/>
      <c r="G54" s="69"/>
    </row>
    <row r="55" spans="1:7" ht="15.75" hidden="1" customHeight="1" outlineLevel="1" x14ac:dyDescent="0.25">
      <c r="A55" s="50" t="s">
        <v>388</v>
      </c>
      <c r="B55" s="92"/>
      <c r="C55" s="69"/>
      <c r="D55" s="69"/>
      <c r="E55" s="69"/>
      <c r="F55" s="69"/>
      <c r="G55" s="69"/>
    </row>
    <row r="56" spans="1:7" ht="15.75" hidden="1" customHeight="1" outlineLevel="1" x14ac:dyDescent="0.25">
      <c r="A56" s="50" t="s">
        <v>389</v>
      </c>
      <c r="B56" s="92"/>
      <c r="C56" s="69"/>
      <c r="D56" s="69"/>
      <c r="E56" s="69"/>
      <c r="F56" s="69"/>
      <c r="G56" s="69"/>
    </row>
    <row r="57" spans="1:7" ht="15.75" hidden="1" customHeight="1" outlineLevel="1" x14ac:dyDescent="0.25">
      <c r="A57" s="50" t="s">
        <v>390</v>
      </c>
      <c r="B57" s="92"/>
      <c r="C57" s="69"/>
      <c r="D57" s="69"/>
      <c r="E57" s="69"/>
      <c r="F57" s="69"/>
      <c r="G57" s="69"/>
    </row>
    <row r="58" spans="1:7" ht="15.75" hidden="1" customHeight="1" outlineLevel="1" x14ac:dyDescent="0.25">
      <c r="A58" s="50" t="s">
        <v>391</v>
      </c>
      <c r="B58" s="92"/>
      <c r="C58" s="69"/>
      <c r="D58" s="69"/>
      <c r="E58" s="69"/>
      <c r="F58" s="69"/>
      <c r="G58" s="69"/>
    </row>
    <row r="59" spans="1:7" ht="15.75" hidden="1" customHeight="1" outlineLevel="1" x14ac:dyDescent="0.25">
      <c r="A59" s="50" t="s">
        <v>392</v>
      </c>
      <c r="B59" s="92"/>
      <c r="C59" s="69"/>
      <c r="D59" s="69"/>
      <c r="E59" s="69"/>
      <c r="F59" s="69"/>
      <c r="G59" s="69"/>
    </row>
    <row r="60" spans="1:7" ht="17.25" hidden="1" customHeight="1" outlineLevel="1" x14ac:dyDescent="0.25">
      <c r="A60" s="50" t="s">
        <v>93</v>
      </c>
      <c r="B60" s="103"/>
      <c r="C60" s="69"/>
      <c r="D60" s="69"/>
      <c r="E60" s="69"/>
      <c r="F60" s="69"/>
      <c r="G60" s="69"/>
    </row>
    <row r="61" spans="1:7" ht="17.25" hidden="1" customHeight="1" outlineLevel="1" x14ac:dyDescent="0.25">
      <c r="A61" s="50" t="s">
        <v>94</v>
      </c>
      <c r="B61" s="104"/>
      <c r="C61" s="69"/>
      <c r="D61" s="69"/>
      <c r="E61" s="69"/>
      <c r="F61" s="69"/>
      <c r="G61" s="69"/>
    </row>
    <row r="62" spans="1:7" ht="15.75" hidden="1" customHeight="1" outlineLevel="1" x14ac:dyDescent="0.25">
      <c r="A62" s="50" t="s">
        <v>393</v>
      </c>
      <c r="B62" s="92"/>
      <c r="C62" s="69"/>
      <c r="D62" s="69"/>
      <c r="E62" s="69"/>
      <c r="F62" s="69"/>
      <c r="G62" s="69"/>
    </row>
    <row r="63" spans="1:7" ht="17.25" hidden="1" customHeight="1" outlineLevel="1" x14ac:dyDescent="0.25">
      <c r="A63" s="50" t="s">
        <v>394</v>
      </c>
      <c r="B63" s="91"/>
      <c r="C63" s="69"/>
      <c r="D63" s="69"/>
      <c r="E63" s="120">
        <f>E64</f>
        <v>0</v>
      </c>
      <c r="F63" s="120">
        <f t="shared" ref="F63:G63" si="3">F64</f>
        <v>0</v>
      </c>
      <c r="G63" s="121">
        <f t="shared" si="3"/>
        <v>0</v>
      </c>
    </row>
    <row r="64" spans="1:7" ht="18" hidden="1" customHeight="1" outlineLevel="1" x14ac:dyDescent="0.25">
      <c r="A64" s="50"/>
      <c r="B64" s="122"/>
      <c r="C64" s="69"/>
      <c r="D64" s="69"/>
      <c r="E64" s="123"/>
      <c r="F64" s="124"/>
      <c r="G64" s="125"/>
    </row>
    <row r="65" spans="1:7" ht="15.75" hidden="1" customHeight="1" outlineLevel="1" x14ac:dyDescent="0.25">
      <c r="A65" s="50" t="s">
        <v>395</v>
      </c>
      <c r="B65" s="92"/>
      <c r="C65" s="101"/>
      <c r="D65" s="101"/>
      <c r="E65" s="101"/>
      <c r="F65" s="101"/>
      <c r="G65" s="101"/>
    </row>
    <row r="66" spans="1:7" ht="15.75" hidden="1" customHeight="1" outlineLevel="1" x14ac:dyDescent="0.25">
      <c r="A66" s="50" t="s">
        <v>396</v>
      </c>
      <c r="B66" s="92"/>
      <c r="C66" s="101"/>
      <c r="D66" s="101"/>
      <c r="E66" s="101"/>
      <c r="F66" s="101"/>
      <c r="G66" s="101"/>
    </row>
    <row r="67" spans="1:7" ht="15.75" hidden="1" customHeight="1" outlineLevel="1" x14ac:dyDescent="0.25">
      <c r="A67" s="50" t="s">
        <v>397</v>
      </c>
      <c r="B67" s="92"/>
      <c r="C67" s="101"/>
      <c r="D67" s="101"/>
      <c r="E67" s="101"/>
      <c r="F67" s="101"/>
      <c r="G67" s="101"/>
    </row>
    <row r="68" spans="1:7" ht="15.75" hidden="1" customHeight="1" outlineLevel="1" x14ac:dyDescent="0.25">
      <c r="A68" s="50" t="s">
        <v>398</v>
      </c>
      <c r="B68" s="92"/>
      <c r="C68" s="101"/>
      <c r="D68" s="101"/>
      <c r="E68" s="101"/>
      <c r="F68" s="101"/>
      <c r="G68" s="101"/>
    </row>
    <row r="69" spans="1:7" ht="15.75" hidden="1" customHeight="1" outlineLevel="1" x14ac:dyDescent="0.25">
      <c r="A69" s="50" t="s">
        <v>95</v>
      </c>
      <c r="B69" s="104"/>
      <c r="C69" s="101"/>
      <c r="D69" s="101"/>
      <c r="E69" s="101"/>
      <c r="F69" s="101"/>
      <c r="G69" s="101"/>
    </row>
    <row r="70" spans="1:7" ht="15.75" hidden="1" customHeight="1" outlineLevel="1" x14ac:dyDescent="0.25">
      <c r="A70" s="50" t="s">
        <v>399</v>
      </c>
      <c r="B70" s="92"/>
      <c r="C70" s="101"/>
      <c r="D70" s="101"/>
      <c r="E70" s="101"/>
      <c r="F70" s="101"/>
      <c r="G70" s="101"/>
    </row>
    <row r="71" spans="1:7" ht="15.75" hidden="1" customHeight="1" outlineLevel="1" x14ac:dyDescent="0.25">
      <c r="A71" s="50" t="s">
        <v>400</v>
      </c>
      <c r="B71" s="92"/>
      <c r="C71" s="101"/>
      <c r="D71" s="101"/>
      <c r="E71" s="101"/>
      <c r="F71" s="101"/>
      <c r="G71" s="101"/>
    </row>
    <row r="72" spans="1:7" ht="15.75" hidden="1" customHeight="1" outlineLevel="1" x14ac:dyDescent="0.25">
      <c r="A72" s="50" t="s">
        <v>401</v>
      </c>
      <c r="B72" s="92"/>
      <c r="C72" s="101"/>
      <c r="D72" s="101"/>
      <c r="E72" s="101"/>
      <c r="F72" s="101"/>
      <c r="G72" s="101"/>
    </row>
    <row r="73" spans="1:7" ht="15.75" hidden="1" customHeight="1" outlineLevel="1" x14ac:dyDescent="0.25">
      <c r="A73" s="50" t="s">
        <v>402</v>
      </c>
      <c r="B73" s="92"/>
      <c r="C73" s="101"/>
      <c r="D73" s="101"/>
      <c r="E73" s="101"/>
      <c r="F73" s="101"/>
      <c r="G73" s="101"/>
    </row>
    <row r="74" spans="1:7" ht="15.75" hidden="1" customHeight="1" outlineLevel="1" x14ac:dyDescent="0.25">
      <c r="A74" s="50" t="s">
        <v>403</v>
      </c>
      <c r="B74" s="92"/>
      <c r="C74" s="101"/>
      <c r="D74" s="101"/>
      <c r="E74" s="101"/>
      <c r="F74" s="101"/>
      <c r="G74" s="101"/>
    </row>
    <row r="75" spans="1:7" ht="15.75" hidden="1" customHeight="1" outlineLevel="1" x14ac:dyDescent="0.25">
      <c r="A75" s="50" t="s">
        <v>404</v>
      </c>
      <c r="B75" s="92"/>
      <c r="C75" s="101"/>
      <c r="D75" s="101"/>
      <c r="E75" s="101"/>
      <c r="F75" s="101"/>
      <c r="G75" s="101"/>
    </row>
    <row r="76" spans="1:7" ht="15.75" hidden="1" customHeight="1" outlineLevel="1" x14ac:dyDescent="0.25">
      <c r="A76" s="50" t="s">
        <v>96</v>
      </c>
      <c r="B76" s="102"/>
      <c r="C76" s="101"/>
      <c r="D76" s="101"/>
      <c r="E76" s="101"/>
      <c r="F76" s="101"/>
      <c r="G76" s="101"/>
    </row>
    <row r="77" spans="1:7" ht="15.75" hidden="1" customHeight="1" outlineLevel="1" x14ac:dyDescent="0.25">
      <c r="A77" s="50" t="s">
        <v>98</v>
      </c>
      <c r="B77" s="103"/>
      <c r="C77" s="101"/>
      <c r="D77" s="101"/>
      <c r="E77" s="101"/>
      <c r="F77" s="101"/>
      <c r="G77" s="101"/>
    </row>
    <row r="78" spans="1:7" ht="15.75" hidden="1" customHeight="1" outlineLevel="1" x14ac:dyDescent="0.25">
      <c r="A78" s="50" t="s">
        <v>99</v>
      </c>
      <c r="B78" s="104"/>
      <c r="C78" s="101"/>
      <c r="D78" s="101"/>
      <c r="E78" s="101"/>
      <c r="F78" s="101"/>
      <c r="G78" s="101"/>
    </row>
    <row r="79" spans="1:7" ht="15.75" hidden="1" customHeight="1" outlineLevel="1" x14ac:dyDescent="0.25">
      <c r="A79" s="50" t="s">
        <v>405</v>
      </c>
      <c r="B79" s="92"/>
      <c r="C79" s="101"/>
      <c r="D79" s="101"/>
      <c r="E79" s="101"/>
      <c r="F79" s="101"/>
      <c r="G79" s="101"/>
    </row>
    <row r="80" spans="1:7" ht="15.75" hidden="1" customHeight="1" outlineLevel="1" x14ac:dyDescent="0.25">
      <c r="A80" s="50" t="s">
        <v>406</v>
      </c>
      <c r="B80" s="92"/>
      <c r="C80" s="101"/>
      <c r="D80" s="101"/>
      <c r="E80" s="101"/>
      <c r="F80" s="101"/>
      <c r="G80" s="101"/>
    </row>
    <row r="81" spans="1:7" ht="15.75" hidden="1" customHeight="1" outlineLevel="1" x14ac:dyDescent="0.25">
      <c r="A81" s="50" t="s">
        <v>407</v>
      </c>
      <c r="B81" s="92"/>
      <c r="C81" s="101"/>
      <c r="D81" s="101"/>
      <c r="E81" s="101"/>
      <c r="F81" s="101"/>
      <c r="G81" s="101"/>
    </row>
    <row r="82" spans="1:7" ht="15.75" hidden="1" customHeight="1" outlineLevel="1" x14ac:dyDescent="0.25">
      <c r="A82" s="50" t="s">
        <v>408</v>
      </c>
      <c r="B82" s="92"/>
      <c r="C82" s="101"/>
      <c r="D82" s="101"/>
      <c r="E82" s="101"/>
      <c r="F82" s="101"/>
      <c r="G82" s="101"/>
    </row>
    <row r="83" spans="1:7" ht="15.75" hidden="1" customHeight="1" outlineLevel="1" x14ac:dyDescent="0.25">
      <c r="A83" s="50" t="s">
        <v>409</v>
      </c>
      <c r="B83" s="92"/>
      <c r="C83" s="101"/>
      <c r="D83" s="101"/>
      <c r="E83" s="101"/>
      <c r="F83" s="101"/>
      <c r="G83" s="101"/>
    </row>
    <row r="84" spans="1:7" ht="15.75" hidden="1" customHeight="1" outlineLevel="1" x14ac:dyDescent="0.25">
      <c r="A84" s="50" t="s">
        <v>410</v>
      </c>
      <c r="B84" s="92"/>
      <c r="C84" s="101"/>
      <c r="D84" s="101"/>
      <c r="E84" s="101"/>
      <c r="F84" s="101"/>
      <c r="G84" s="101"/>
    </row>
    <row r="85" spans="1:7" ht="15.75" hidden="1" customHeight="1" outlineLevel="1" x14ac:dyDescent="0.25">
      <c r="A85" s="50" t="s">
        <v>100</v>
      </c>
      <c r="B85" s="104"/>
      <c r="C85" s="101"/>
      <c r="D85" s="101"/>
      <c r="E85" s="101"/>
      <c r="F85" s="101"/>
      <c r="G85" s="101"/>
    </row>
    <row r="86" spans="1:7" ht="15.75" hidden="1" customHeight="1" outlineLevel="1" x14ac:dyDescent="0.25">
      <c r="A86" s="50" t="s">
        <v>411</v>
      </c>
      <c r="B86" s="92"/>
      <c r="C86" s="101"/>
      <c r="D86" s="101"/>
      <c r="E86" s="101"/>
      <c r="F86" s="101"/>
      <c r="G86" s="101"/>
    </row>
    <row r="87" spans="1:7" ht="15.75" hidden="1" customHeight="1" outlineLevel="1" x14ac:dyDescent="0.25">
      <c r="A87" s="50" t="s">
        <v>412</v>
      </c>
      <c r="B87" s="92"/>
      <c r="C87" s="101"/>
      <c r="D87" s="101"/>
      <c r="E87" s="101"/>
      <c r="F87" s="101"/>
      <c r="G87" s="101"/>
    </row>
    <row r="88" spans="1:7" ht="15.75" hidden="1" customHeight="1" outlineLevel="1" x14ac:dyDescent="0.25">
      <c r="A88" s="50" t="s">
        <v>413</v>
      </c>
      <c r="B88" s="92"/>
      <c r="C88" s="101"/>
      <c r="D88" s="101"/>
      <c r="E88" s="101"/>
      <c r="F88" s="101"/>
      <c r="G88" s="101"/>
    </row>
    <row r="89" spans="1:7" ht="15.75" hidden="1" customHeight="1" outlineLevel="1" x14ac:dyDescent="0.25">
      <c r="A89" s="50" t="s">
        <v>414</v>
      </c>
      <c r="B89" s="92"/>
      <c r="C89" s="101"/>
      <c r="D89" s="101"/>
      <c r="E89" s="101"/>
      <c r="F89" s="101"/>
      <c r="G89" s="101"/>
    </row>
    <row r="90" spans="1:7" ht="15.75" hidden="1" customHeight="1" outlineLevel="1" x14ac:dyDescent="0.25">
      <c r="A90" s="50" t="s">
        <v>415</v>
      </c>
      <c r="B90" s="92"/>
      <c r="C90" s="101"/>
      <c r="D90" s="101"/>
      <c r="E90" s="101"/>
      <c r="F90" s="101"/>
      <c r="G90" s="101"/>
    </row>
    <row r="91" spans="1:7" ht="15.75" hidden="1" customHeight="1" outlineLevel="1" x14ac:dyDescent="0.25">
      <c r="A91" s="50" t="s">
        <v>416</v>
      </c>
      <c r="B91" s="92"/>
      <c r="C91" s="101"/>
      <c r="D91" s="101"/>
      <c r="E91" s="101"/>
      <c r="F91" s="101"/>
      <c r="G91" s="101"/>
    </row>
    <row r="92" spans="1:7" ht="15.75" hidden="1" customHeight="1" outlineLevel="1" x14ac:dyDescent="0.25">
      <c r="A92" s="50" t="s">
        <v>101</v>
      </c>
      <c r="B92" s="103"/>
      <c r="C92" s="101"/>
      <c r="D92" s="101"/>
      <c r="E92" s="101"/>
      <c r="F92" s="101"/>
      <c r="G92" s="101"/>
    </row>
    <row r="93" spans="1:7" ht="15.75" hidden="1" customHeight="1" outlineLevel="1" x14ac:dyDescent="0.25">
      <c r="A93" s="50" t="s">
        <v>102</v>
      </c>
      <c r="B93" s="104"/>
      <c r="C93" s="101"/>
      <c r="D93" s="101"/>
      <c r="E93" s="101"/>
      <c r="F93" s="101"/>
      <c r="G93" s="101"/>
    </row>
    <row r="94" spans="1:7" ht="15.75" hidden="1" customHeight="1" outlineLevel="1" x14ac:dyDescent="0.25">
      <c r="A94" s="50" t="s">
        <v>417</v>
      </c>
      <c r="B94" s="92"/>
      <c r="C94" s="101"/>
      <c r="D94" s="101"/>
      <c r="E94" s="101"/>
      <c r="F94" s="101"/>
      <c r="G94" s="101"/>
    </row>
    <row r="95" spans="1:7" ht="15.75" hidden="1" customHeight="1" outlineLevel="1" x14ac:dyDescent="0.25">
      <c r="A95" s="50" t="s">
        <v>418</v>
      </c>
      <c r="B95" s="92"/>
      <c r="C95" s="101"/>
      <c r="D95" s="101"/>
      <c r="E95" s="101"/>
      <c r="F95" s="101"/>
      <c r="G95" s="101"/>
    </row>
    <row r="96" spans="1:7" ht="15.75" hidden="1" customHeight="1" outlineLevel="1" x14ac:dyDescent="0.25">
      <c r="A96" s="50" t="s">
        <v>419</v>
      </c>
      <c r="B96" s="92"/>
      <c r="C96" s="101"/>
      <c r="D96" s="101"/>
      <c r="E96" s="101"/>
      <c r="F96" s="101"/>
      <c r="G96" s="101"/>
    </row>
    <row r="97" spans="1:7" ht="15.75" hidden="1" customHeight="1" outlineLevel="1" x14ac:dyDescent="0.25">
      <c r="A97" s="50" t="s">
        <v>420</v>
      </c>
      <c r="B97" s="92"/>
      <c r="C97" s="101"/>
      <c r="D97" s="101"/>
      <c r="E97" s="101"/>
      <c r="F97" s="101"/>
      <c r="G97" s="101"/>
    </row>
    <row r="98" spans="1:7" ht="15.75" hidden="1" customHeight="1" outlineLevel="1" x14ac:dyDescent="0.25">
      <c r="A98" s="50" t="s">
        <v>421</v>
      </c>
      <c r="B98" s="92"/>
      <c r="C98" s="101"/>
      <c r="D98" s="101"/>
      <c r="E98" s="101"/>
      <c r="F98" s="101"/>
      <c r="G98" s="101"/>
    </row>
    <row r="99" spans="1:7" ht="15.75" hidden="1" customHeight="1" outlineLevel="1" x14ac:dyDescent="0.25">
      <c r="A99" s="50" t="s">
        <v>422</v>
      </c>
      <c r="B99" s="92"/>
      <c r="C99" s="101"/>
      <c r="D99" s="101"/>
      <c r="E99" s="101"/>
      <c r="F99" s="101"/>
      <c r="G99" s="101"/>
    </row>
    <row r="100" spans="1:7" ht="15.75" hidden="1" customHeight="1" outlineLevel="1" x14ac:dyDescent="0.25">
      <c r="A100" s="50" t="s">
        <v>103</v>
      </c>
      <c r="B100" s="104"/>
      <c r="C100" s="101"/>
      <c r="D100" s="101"/>
      <c r="E100" s="101"/>
      <c r="F100" s="101"/>
      <c r="G100" s="101"/>
    </row>
    <row r="101" spans="1:7" ht="15.75" hidden="1" customHeight="1" outlineLevel="1" x14ac:dyDescent="0.25">
      <c r="A101" s="50" t="s">
        <v>423</v>
      </c>
      <c r="B101" s="92"/>
      <c r="C101" s="101"/>
      <c r="D101" s="101"/>
      <c r="E101" s="101"/>
      <c r="F101" s="101"/>
      <c r="G101" s="101"/>
    </row>
    <row r="102" spans="1:7" ht="15.75" hidden="1" customHeight="1" outlineLevel="1" x14ac:dyDescent="0.25">
      <c r="A102" s="50" t="s">
        <v>424</v>
      </c>
      <c r="B102" s="92"/>
      <c r="C102" s="101"/>
      <c r="D102" s="101"/>
      <c r="E102" s="101"/>
      <c r="F102" s="101"/>
      <c r="G102" s="101"/>
    </row>
    <row r="103" spans="1:7" ht="15.75" hidden="1" customHeight="1" outlineLevel="1" x14ac:dyDescent="0.25">
      <c r="A103" s="50" t="s">
        <v>425</v>
      </c>
      <c r="B103" s="92"/>
      <c r="C103" s="101"/>
      <c r="D103" s="101"/>
      <c r="E103" s="101"/>
      <c r="F103" s="101"/>
      <c r="G103" s="101"/>
    </row>
    <row r="104" spans="1:7" ht="15.75" hidden="1" customHeight="1" outlineLevel="1" x14ac:dyDescent="0.25">
      <c r="A104" s="50" t="s">
        <v>426</v>
      </c>
      <c r="B104" s="92"/>
      <c r="C104" s="101"/>
      <c r="D104" s="101"/>
      <c r="E104" s="101"/>
      <c r="F104" s="101"/>
      <c r="G104" s="101"/>
    </row>
    <row r="105" spans="1:7" ht="15.75" hidden="1" customHeight="1" outlineLevel="1" x14ac:dyDescent="0.25">
      <c r="A105" s="50" t="s">
        <v>427</v>
      </c>
      <c r="B105" s="92"/>
      <c r="C105" s="101"/>
      <c r="D105" s="101"/>
      <c r="E105" s="101"/>
      <c r="F105" s="101"/>
      <c r="G105" s="101"/>
    </row>
    <row r="106" spans="1:7" ht="15.75" hidden="1" customHeight="1" outlineLevel="1" x14ac:dyDescent="0.25">
      <c r="A106" s="50" t="s">
        <v>428</v>
      </c>
      <c r="B106" s="92"/>
      <c r="C106" s="101"/>
      <c r="D106" s="101"/>
      <c r="E106" s="101"/>
      <c r="F106" s="101"/>
      <c r="G106" s="101"/>
    </row>
    <row r="107" spans="1:7" ht="15.75" hidden="1" customHeight="1" outlineLevel="1" x14ac:dyDescent="0.25">
      <c r="A107" s="50" t="s">
        <v>104</v>
      </c>
      <c r="B107" s="102"/>
      <c r="C107" s="101"/>
      <c r="D107" s="101"/>
      <c r="E107" s="101"/>
      <c r="F107" s="101"/>
      <c r="G107" s="101"/>
    </row>
    <row r="108" spans="1:7" ht="15.75" hidden="1" customHeight="1" outlineLevel="1" x14ac:dyDescent="0.25">
      <c r="A108" s="50" t="s">
        <v>105</v>
      </c>
      <c r="B108" s="103"/>
      <c r="C108" s="101"/>
      <c r="D108" s="101"/>
      <c r="E108" s="101"/>
      <c r="F108" s="101"/>
      <c r="G108" s="101"/>
    </row>
    <row r="109" spans="1:7" ht="15.75" hidden="1" customHeight="1" outlineLevel="1" x14ac:dyDescent="0.25">
      <c r="A109" s="50" t="s">
        <v>106</v>
      </c>
      <c r="B109" s="104"/>
      <c r="C109" s="101"/>
      <c r="D109" s="101"/>
      <c r="E109" s="101"/>
      <c r="F109" s="101"/>
      <c r="G109" s="101"/>
    </row>
    <row r="110" spans="1:7" ht="15.75" hidden="1" customHeight="1" outlineLevel="1" x14ac:dyDescent="0.25">
      <c r="A110" s="50" t="s">
        <v>429</v>
      </c>
      <c r="B110" s="92"/>
      <c r="C110" s="101"/>
      <c r="D110" s="101"/>
      <c r="E110" s="101"/>
      <c r="F110" s="101"/>
      <c r="G110" s="101"/>
    </row>
    <row r="111" spans="1:7" ht="15.75" hidden="1" customHeight="1" outlineLevel="1" x14ac:dyDescent="0.25">
      <c r="A111" s="50" t="s">
        <v>430</v>
      </c>
      <c r="B111" s="92"/>
      <c r="C111" s="101"/>
      <c r="D111" s="101"/>
      <c r="E111" s="101"/>
      <c r="F111" s="101"/>
      <c r="G111" s="101"/>
    </row>
    <row r="112" spans="1:7" ht="15.75" hidden="1" customHeight="1" outlineLevel="1" x14ac:dyDescent="0.25">
      <c r="A112" s="50" t="s">
        <v>431</v>
      </c>
      <c r="B112" s="92"/>
      <c r="C112" s="101"/>
      <c r="D112" s="101"/>
      <c r="E112" s="101"/>
      <c r="F112" s="101"/>
      <c r="G112" s="101"/>
    </row>
    <row r="113" spans="1:7" ht="15.75" hidden="1" customHeight="1" outlineLevel="1" x14ac:dyDescent="0.25">
      <c r="A113" s="50" t="s">
        <v>432</v>
      </c>
      <c r="B113" s="92"/>
      <c r="C113" s="101"/>
      <c r="D113" s="101"/>
      <c r="E113" s="101"/>
      <c r="F113" s="101"/>
      <c r="G113" s="101"/>
    </row>
    <row r="114" spans="1:7" ht="15.75" hidden="1" customHeight="1" outlineLevel="1" x14ac:dyDescent="0.25">
      <c r="A114" s="50" t="s">
        <v>433</v>
      </c>
      <c r="B114" s="92"/>
      <c r="C114" s="101"/>
      <c r="D114" s="101"/>
      <c r="E114" s="101"/>
      <c r="F114" s="101"/>
      <c r="G114" s="101"/>
    </row>
    <row r="115" spans="1:7" ht="15.75" hidden="1" customHeight="1" outlineLevel="1" x14ac:dyDescent="0.25">
      <c r="A115" s="50" t="s">
        <v>434</v>
      </c>
      <c r="B115" s="92"/>
      <c r="C115" s="101"/>
      <c r="D115" s="101"/>
      <c r="E115" s="101"/>
      <c r="F115" s="101"/>
      <c r="G115" s="101"/>
    </row>
    <row r="116" spans="1:7" ht="15.75" hidden="1" customHeight="1" outlineLevel="1" x14ac:dyDescent="0.25">
      <c r="A116" s="50" t="s">
        <v>107</v>
      </c>
      <c r="B116" s="104"/>
      <c r="C116" s="101"/>
      <c r="D116" s="101"/>
      <c r="E116" s="101"/>
      <c r="F116" s="101"/>
      <c r="G116" s="101"/>
    </row>
    <row r="117" spans="1:7" ht="15.75" hidden="1" customHeight="1" outlineLevel="1" x14ac:dyDescent="0.25">
      <c r="A117" s="50" t="s">
        <v>435</v>
      </c>
      <c r="B117" s="92"/>
      <c r="C117" s="101"/>
      <c r="D117" s="101"/>
      <c r="E117" s="101"/>
      <c r="F117" s="101"/>
      <c r="G117" s="101"/>
    </row>
    <row r="118" spans="1:7" ht="15.75" hidden="1" customHeight="1" outlineLevel="1" x14ac:dyDescent="0.25">
      <c r="A118" s="50" t="s">
        <v>436</v>
      </c>
      <c r="B118" s="92"/>
      <c r="C118" s="101"/>
      <c r="D118" s="101"/>
      <c r="E118" s="101"/>
      <c r="F118" s="101"/>
      <c r="G118" s="101"/>
    </row>
    <row r="119" spans="1:7" ht="15.75" hidden="1" customHeight="1" outlineLevel="1" x14ac:dyDescent="0.25">
      <c r="A119" s="50" t="s">
        <v>437</v>
      </c>
      <c r="B119" s="92"/>
      <c r="C119" s="101"/>
      <c r="D119" s="101"/>
      <c r="E119" s="101"/>
      <c r="F119" s="101"/>
      <c r="G119" s="101"/>
    </row>
    <row r="120" spans="1:7" ht="15.75" hidden="1" customHeight="1" outlineLevel="1" x14ac:dyDescent="0.25">
      <c r="A120" s="50" t="s">
        <v>438</v>
      </c>
      <c r="B120" s="92"/>
      <c r="C120" s="101"/>
      <c r="D120" s="101"/>
      <c r="E120" s="101"/>
      <c r="F120" s="101"/>
      <c r="G120" s="101"/>
    </row>
    <row r="121" spans="1:7" ht="15.75" hidden="1" customHeight="1" outlineLevel="1" x14ac:dyDescent="0.25">
      <c r="A121" s="50" t="s">
        <v>439</v>
      </c>
      <c r="B121" s="92"/>
      <c r="C121" s="101"/>
      <c r="D121" s="101"/>
      <c r="E121" s="101"/>
      <c r="F121" s="101"/>
      <c r="G121" s="101"/>
    </row>
    <row r="122" spans="1:7" ht="15.75" hidden="1" customHeight="1" outlineLevel="1" x14ac:dyDescent="0.25">
      <c r="A122" s="50" t="s">
        <v>440</v>
      </c>
      <c r="B122" s="92"/>
      <c r="C122" s="101"/>
      <c r="D122" s="101"/>
      <c r="E122" s="101"/>
      <c r="F122" s="101"/>
      <c r="G122" s="101"/>
    </row>
    <row r="123" spans="1:7" ht="15.75" hidden="1" customHeight="1" outlineLevel="1" x14ac:dyDescent="0.25">
      <c r="A123" s="50" t="s">
        <v>108</v>
      </c>
      <c r="B123" s="103"/>
      <c r="C123" s="101"/>
      <c r="D123" s="101"/>
      <c r="E123" s="101"/>
      <c r="F123" s="101"/>
      <c r="G123" s="101"/>
    </row>
    <row r="124" spans="1:7" ht="15.75" hidden="1" customHeight="1" outlineLevel="1" x14ac:dyDescent="0.25">
      <c r="A124" s="50" t="s">
        <v>109</v>
      </c>
      <c r="B124" s="104"/>
      <c r="C124" s="101"/>
      <c r="D124" s="101"/>
      <c r="E124" s="101"/>
      <c r="F124" s="101"/>
      <c r="G124" s="101"/>
    </row>
    <row r="125" spans="1:7" ht="15.75" hidden="1" customHeight="1" outlineLevel="1" x14ac:dyDescent="0.25">
      <c r="A125" s="50" t="s">
        <v>441</v>
      </c>
      <c r="B125" s="92"/>
      <c r="C125" s="101"/>
      <c r="D125" s="101"/>
      <c r="E125" s="101"/>
      <c r="F125" s="101"/>
      <c r="G125" s="101"/>
    </row>
    <row r="126" spans="1:7" ht="15.75" hidden="1" customHeight="1" outlineLevel="1" x14ac:dyDescent="0.25">
      <c r="A126" s="50" t="s">
        <v>442</v>
      </c>
      <c r="B126" s="92"/>
      <c r="C126" s="101"/>
      <c r="D126" s="101"/>
      <c r="E126" s="101"/>
      <c r="F126" s="101"/>
      <c r="G126" s="101"/>
    </row>
    <row r="127" spans="1:7" ht="15.75" hidden="1" customHeight="1" outlineLevel="1" x14ac:dyDescent="0.25">
      <c r="A127" s="50" t="s">
        <v>443</v>
      </c>
      <c r="B127" s="92"/>
      <c r="C127" s="101"/>
      <c r="D127" s="101"/>
      <c r="E127" s="101"/>
      <c r="F127" s="101"/>
      <c r="G127" s="101"/>
    </row>
    <row r="128" spans="1:7" ht="15.75" hidden="1" customHeight="1" outlineLevel="1" x14ac:dyDescent="0.25">
      <c r="A128" s="50" t="s">
        <v>444</v>
      </c>
      <c r="B128" s="92"/>
      <c r="C128" s="101"/>
      <c r="D128" s="101"/>
      <c r="E128" s="101"/>
      <c r="F128" s="101"/>
      <c r="G128" s="101"/>
    </row>
    <row r="129" spans="1:7" ht="15.75" hidden="1" customHeight="1" outlineLevel="1" x14ac:dyDescent="0.25">
      <c r="A129" s="50" t="s">
        <v>445</v>
      </c>
      <c r="B129" s="92"/>
      <c r="C129" s="101"/>
      <c r="D129" s="101"/>
      <c r="E129" s="101"/>
      <c r="F129" s="101"/>
      <c r="G129" s="101"/>
    </row>
    <row r="130" spans="1:7" ht="15.75" hidden="1" customHeight="1" outlineLevel="1" x14ac:dyDescent="0.25">
      <c r="A130" s="50" t="s">
        <v>446</v>
      </c>
      <c r="B130" s="92"/>
      <c r="C130" s="101"/>
      <c r="D130" s="101"/>
      <c r="E130" s="101"/>
      <c r="F130" s="101"/>
      <c r="G130" s="101"/>
    </row>
    <row r="131" spans="1:7" ht="15.75" hidden="1" customHeight="1" outlineLevel="1" x14ac:dyDescent="0.25">
      <c r="A131" s="50" t="s">
        <v>110</v>
      </c>
      <c r="B131" s="104"/>
      <c r="C131" s="101"/>
      <c r="D131" s="101"/>
      <c r="E131" s="101"/>
      <c r="F131" s="101"/>
      <c r="G131" s="101"/>
    </row>
    <row r="132" spans="1:7" ht="15.75" hidden="1" customHeight="1" outlineLevel="1" x14ac:dyDescent="0.25">
      <c r="A132" s="50" t="s">
        <v>447</v>
      </c>
      <c r="B132" s="92"/>
      <c r="C132" s="101"/>
      <c r="D132" s="101"/>
      <c r="E132" s="101"/>
      <c r="F132" s="101"/>
      <c r="G132" s="101"/>
    </row>
    <row r="133" spans="1:7" ht="15.75" hidden="1" customHeight="1" outlineLevel="1" x14ac:dyDescent="0.25">
      <c r="A133" s="50" t="s">
        <v>448</v>
      </c>
      <c r="B133" s="92"/>
      <c r="C133" s="101"/>
      <c r="D133" s="101"/>
      <c r="E133" s="101"/>
      <c r="F133" s="101"/>
      <c r="G133" s="101"/>
    </row>
    <row r="134" spans="1:7" ht="15.75" hidden="1" customHeight="1" outlineLevel="1" x14ac:dyDescent="0.25">
      <c r="A134" s="50" t="s">
        <v>449</v>
      </c>
      <c r="B134" s="92"/>
      <c r="C134" s="101"/>
      <c r="D134" s="101"/>
      <c r="E134" s="101"/>
      <c r="F134" s="101"/>
      <c r="G134" s="101"/>
    </row>
    <row r="135" spans="1:7" ht="15.75" hidden="1" customHeight="1" outlineLevel="1" x14ac:dyDescent="0.25">
      <c r="A135" s="50" t="s">
        <v>450</v>
      </c>
      <c r="B135" s="92"/>
      <c r="C135" s="101"/>
      <c r="D135" s="101"/>
      <c r="E135" s="101"/>
      <c r="F135" s="101"/>
      <c r="G135" s="101"/>
    </row>
    <row r="136" spans="1:7" ht="15.75" hidden="1" customHeight="1" outlineLevel="1" x14ac:dyDescent="0.25">
      <c r="A136" s="50" t="s">
        <v>451</v>
      </c>
      <c r="B136" s="92"/>
      <c r="C136" s="101"/>
      <c r="D136" s="101"/>
      <c r="E136" s="101"/>
      <c r="F136" s="101"/>
      <c r="G136" s="101"/>
    </row>
    <row r="137" spans="1:7" ht="15.75" hidden="1" customHeight="1" outlineLevel="1" x14ac:dyDescent="0.25">
      <c r="A137" s="50" t="s">
        <v>452</v>
      </c>
      <c r="B137" s="92"/>
      <c r="C137" s="101"/>
      <c r="D137" s="101"/>
      <c r="E137" s="101"/>
      <c r="F137" s="101"/>
      <c r="G137" s="101"/>
    </row>
    <row r="138" spans="1:7" ht="15.75" hidden="1" customHeight="1" outlineLevel="1" x14ac:dyDescent="0.25">
      <c r="A138" s="50" t="s">
        <v>111</v>
      </c>
      <c r="B138" s="102"/>
      <c r="C138" s="101"/>
      <c r="D138" s="101"/>
      <c r="E138" s="101"/>
      <c r="F138" s="101"/>
      <c r="G138" s="101"/>
    </row>
    <row r="139" spans="1:7" ht="15.75" hidden="1" customHeight="1" outlineLevel="1" x14ac:dyDescent="0.25">
      <c r="A139" s="50" t="s">
        <v>112</v>
      </c>
      <c r="B139" s="103"/>
      <c r="C139" s="101"/>
      <c r="D139" s="101"/>
      <c r="E139" s="101"/>
      <c r="F139" s="101"/>
      <c r="G139" s="101"/>
    </row>
    <row r="140" spans="1:7" ht="15.75" hidden="1" customHeight="1" outlineLevel="1" x14ac:dyDescent="0.25">
      <c r="A140" s="50" t="s">
        <v>113</v>
      </c>
      <c r="B140" s="104"/>
      <c r="C140" s="101"/>
      <c r="D140" s="101"/>
      <c r="E140" s="101"/>
      <c r="F140" s="101"/>
      <c r="G140" s="101"/>
    </row>
    <row r="141" spans="1:7" ht="15.75" hidden="1" customHeight="1" outlineLevel="1" x14ac:dyDescent="0.25">
      <c r="A141" s="50" t="s">
        <v>453</v>
      </c>
      <c r="B141" s="92"/>
      <c r="C141" s="101"/>
      <c r="D141" s="101"/>
      <c r="E141" s="101"/>
      <c r="F141" s="101"/>
      <c r="G141" s="101"/>
    </row>
    <row r="142" spans="1:7" ht="15.75" hidden="1" customHeight="1" outlineLevel="1" x14ac:dyDescent="0.25">
      <c r="A142" s="50" t="s">
        <v>454</v>
      </c>
      <c r="B142" s="92"/>
      <c r="C142" s="101"/>
      <c r="D142" s="101"/>
      <c r="E142" s="101"/>
      <c r="F142" s="101"/>
      <c r="G142" s="101"/>
    </row>
    <row r="143" spans="1:7" ht="15.75" hidden="1" customHeight="1" outlineLevel="1" x14ac:dyDescent="0.25">
      <c r="A143" s="50" t="s">
        <v>455</v>
      </c>
      <c r="B143" s="92"/>
      <c r="C143" s="101"/>
      <c r="D143" s="101"/>
      <c r="E143" s="101"/>
      <c r="F143" s="101"/>
      <c r="G143" s="101"/>
    </row>
    <row r="144" spans="1:7" ht="15.75" hidden="1" customHeight="1" outlineLevel="1" x14ac:dyDescent="0.25">
      <c r="A144" s="50" t="s">
        <v>456</v>
      </c>
      <c r="B144" s="92"/>
      <c r="C144" s="101"/>
      <c r="D144" s="101"/>
      <c r="E144" s="101"/>
      <c r="F144" s="101"/>
      <c r="G144" s="101"/>
    </row>
    <row r="145" spans="1:7" ht="15.75" hidden="1" customHeight="1" outlineLevel="1" x14ac:dyDescent="0.25">
      <c r="A145" s="50" t="s">
        <v>457</v>
      </c>
      <c r="B145" s="92"/>
      <c r="C145" s="101"/>
      <c r="D145" s="101"/>
      <c r="E145" s="101"/>
      <c r="F145" s="101"/>
      <c r="G145" s="101"/>
    </row>
    <row r="146" spans="1:7" ht="15.75" hidden="1" customHeight="1" outlineLevel="1" x14ac:dyDescent="0.25">
      <c r="A146" s="50" t="s">
        <v>458</v>
      </c>
      <c r="B146" s="92"/>
      <c r="C146" s="101"/>
      <c r="D146" s="101"/>
      <c r="E146" s="101"/>
      <c r="F146" s="101"/>
      <c r="G146" s="101"/>
    </row>
    <row r="147" spans="1:7" ht="15.75" hidden="1" customHeight="1" outlineLevel="1" x14ac:dyDescent="0.25">
      <c r="A147" s="50" t="s">
        <v>114</v>
      </c>
      <c r="B147" s="104"/>
      <c r="C147" s="101"/>
      <c r="D147" s="101"/>
      <c r="E147" s="101"/>
      <c r="F147" s="101"/>
      <c r="G147" s="101"/>
    </row>
    <row r="148" spans="1:7" ht="15.75" hidden="1" customHeight="1" outlineLevel="1" x14ac:dyDescent="0.25">
      <c r="A148" s="50" t="s">
        <v>459</v>
      </c>
      <c r="B148" s="92"/>
      <c r="C148" s="101"/>
      <c r="D148" s="101"/>
      <c r="E148" s="101"/>
      <c r="F148" s="101"/>
      <c r="G148" s="101"/>
    </row>
    <row r="149" spans="1:7" ht="15.75" hidden="1" customHeight="1" outlineLevel="1" x14ac:dyDescent="0.25">
      <c r="A149" s="50" t="s">
        <v>460</v>
      </c>
      <c r="B149" s="92"/>
      <c r="C149" s="101"/>
      <c r="D149" s="101"/>
      <c r="E149" s="101"/>
      <c r="F149" s="101"/>
      <c r="G149" s="101"/>
    </row>
    <row r="150" spans="1:7" ht="15.75" hidden="1" customHeight="1" outlineLevel="1" x14ac:dyDescent="0.25">
      <c r="A150" s="50" t="s">
        <v>461</v>
      </c>
      <c r="B150" s="92"/>
      <c r="C150" s="101"/>
      <c r="D150" s="101"/>
      <c r="E150" s="101"/>
      <c r="F150" s="101"/>
      <c r="G150" s="101"/>
    </row>
    <row r="151" spans="1:7" ht="15.75" hidden="1" customHeight="1" outlineLevel="1" x14ac:dyDescent="0.25">
      <c r="A151" s="50" t="s">
        <v>462</v>
      </c>
      <c r="B151" s="92"/>
      <c r="C151" s="101"/>
      <c r="D151" s="101"/>
      <c r="E151" s="101"/>
      <c r="F151" s="101"/>
      <c r="G151" s="101"/>
    </row>
    <row r="152" spans="1:7" ht="15.75" hidden="1" customHeight="1" outlineLevel="1" x14ac:dyDescent="0.25">
      <c r="A152" s="50" t="s">
        <v>463</v>
      </c>
      <c r="B152" s="92"/>
      <c r="C152" s="101"/>
      <c r="D152" s="101"/>
      <c r="E152" s="101"/>
      <c r="F152" s="101"/>
      <c r="G152" s="101"/>
    </row>
    <row r="153" spans="1:7" ht="15.75" hidden="1" customHeight="1" outlineLevel="1" x14ac:dyDescent="0.25">
      <c r="A153" s="50" t="s">
        <v>464</v>
      </c>
      <c r="B153" s="92"/>
      <c r="C153" s="101"/>
      <c r="D153" s="101"/>
      <c r="E153" s="101"/>
      <c r="F153" s="101"/>
      <c r="G153" s="101"/>
    </row>
    <row r="154" spans="1:7" ht="15.75" hidden="1" customHeight="1" outlineLevel="1" x14ac:dyDescent="0.25">
      <c r="A154" s="50" t="s">
        <v>115</v>
      </c>
      <c r="B154" s="103"/>
      <c r="C154" s="101"/>
      <c r="D154" s="101"/>
      <c r="E154" s="101"/>
      <c r="F154" s="101"/>
      <c r="G154" s="101"/>
    </row>
    <row r="155" spans="1:7" ht="15.75" hidden="1" customHeight="1" outlineLevel="1" x14ac:dyDescent="0.25">
      <c r="A155" s="50" t="s">
        <v>116</v>
      </c>
      <c r="B155" s="104"/>
      <c r="C155" s="101"/>
      <c r="D155" s="101"/>
      <c r="E155" s="101"/>
      <c r="F155" s="101"/>
      <c r="G155" s="101"/>
    </row>
    <row r="156" spans="1:7" ht="15.75" hidden="1" customHeight="1" outlineLevel="1" x14ac:dyDescent="0.25">
      <c r="A156" s="50" t="s">
        <v>465</v>
      </c>
      <c r="B156" s="92"/>
      <c r="C156" s="101"/>
      <c r="D156" s="101"/>
      <c r="E156" s="101"/>
      <c r="F156" s="101"/>
      <c r="G156" s="101"/>
    </row>
    <row r="157" spans="1:7" ht="15.75" hidden="1" customHeight="1" outlineLevel="1" x14ac:dyDescent="0.25">
      <c r="A157" s="50" t="s">
        <v>466</v>
      </c>
      <c r="B157" s="92"/>
      <c r="C157" s="101"/>
      <c r="D157" s="101"/>
      <c r="E157" s="101"/>
      <c r="F157" s="101"/>
      <c r="G157" s="101"/>
    </row>
    <row r="158" spans="1:7" ht="15.75" hidden="1" customHeight="1" outlineLevel="1" x14ac:dyDescent="0.25">
      <c r="A158" s="50" t="s">
        <v>467</v>
      </c>
      <c r="B158" s="92"/>
      <c r="C158" s="101"/>
      <c r="D158" s="101"/>
      <c r="E158" s="101"/>
      <c r="F158" s="101"/>
      <c r="G158" s="101"/>
    </row>
    <row r="159" spans="1:7" ht="15.75" hidden="1" customHeight="1" outlineLevel="1" x14ac:dyDescent="0.25">
      <c r="A159" s="50" t="s">
        <v>468</v>
      </c>
      <c r="B159" s="92"/>
      <c r="C159" s="101"/>
      <c r="D159" s="101"/>
      <c r="E159" s="101"/>
      <c r="F159" s="101"/>
      <c r="G159" s="101"/>
    </row>
    <row r="160" spans="1:7" ht="15.75" hidden="1" customHeight="1" outlineLevel="1" x14ac:dyDescent="0.25">
      <c r="A160" s="50" t="s">
        <v>469</v>
      </c>
      <c r="B160" s="92"/>
      <c r="C160" s="101"/>
      <c r="D160" s="101"/>
      <c r="E160" s="101"/>
      <c r="F160" s="101"/>
      <c r="G160" s="101"/>
    </row>
    <row r="161" spans="1:7" ht="15.75" hidden="1" customHeight="1" outlineLevel="1" x14ac:dyDescent="0.25">
      <c r="A161" s="50" t="s">
        <v>470</v>
      </c>
      <c r="B161" s="92"/>
      <c r="C161" s="101"/>
      <c r="D161" s="101"/>
      <c r="E161" s="101"/>
      <c r="F161" s="101"/>
      <c r="G161" s="101"/>
    </row>
    <row r="162" spans="1:7" ht="15.75" hidden="1" customHeight="1" outlineLevel="1" x14ac:dyDescent="0.25">
      <c r="A162" s="50" t="s">
        <v>117</v>
      </c>
      <c r="B162" s="104"/>
      <c r="C162" s="101"/>
      <c r="D162" s="101"/>
      <c r="E162" s="101"/>
      <c r="F162" s="101"/>
      <c r="G162" s="101"/>
    </row>
    <row r="163" spans="1:7" ht="15.75" hidden="1" customHeight="1" outlineLevel="1" x14ac:dyDescent="0.25">
      <c r="A163" s="50" t="s">
        <v>471</v>
      </c>
      <c r="B163" s="92"/>
      <c r="C163" s="101"/>
      <c r="D163" s="101"/>
      <c r="E163" s="101"/>
      <c r="F163" s="101"/>
      <c r="G163" s="101"/>
    </row>
    <row r="164" spans="1:7" ht="15.75" hidden="1" customHeight="1" outlineLevel="1" x14ac:dyDescent="0.25">
      <c r="A164" s="50" t="s">
        <v>472</v>
      </c>
      <c r="B164" s="92"/>
      <c r="C164" s="101"/>
      <c r="D164" s="101"/>
      <c r="E164" s="101"/>
      <c r="F164" s="101"/>
      <c r="G164" s="101"/>
    </row>
    <row r="165" spans="1:7" ht="15.75" hidden="1" customHeight="1" outlineLevel="1" x14ac:dyDescent="0.25">
      <c r="A165" s="50" t="s">
        <v>473</v>
      </c>
      <c r="B165" s="92"/>
      <c r="C165" s="101"/>
      <c r="D165" s="101"/>
      <c r="E165" s="101"/>
      <c r="F165" s="101"/>
      <c r="G165" s="101"/>
    </row>
    <row r="166" spans="1:7" ht="15.75" hidden="1" customHeight="1" outlineLevel="1" x14ac:dyDescent="0.25">
      <c r="A166" s="50" t="s">
        <v>474</v>
      </c>
      <c r="B166" s="92"/>
      <c r="C166" s="101"/>
      <c r="D166" s="101"/>
      <c r="E166" s="101"/>
      <c r="F166" s="101"/>
      <c r="G166" s="101"/>
    </row>
    <row r="167" spans="1:7" ht="15.75" hidden="1" customHeight="1" outlineLevel="1" x14ac:dyDescent="0.25">
      <c r="A167" s="50" t="s">
        <v>475</v>
      </c>
      <c r="B167" s="92"/>
      <c r="C167" s="101"/>
      <c r="D167" s="101"/>
      <c r="E167" s="101"/>
      <c r="F167" s="101"/>
      <c r="G167" s="101"/>
    </row>
    <row r="168" spans="1:7" ht="15.75" hidden="1" customHeight="1" outlineLevel="1" x14ac:dyDescent="0.25">
      <c r="A168" s="50" t="s">
        <v>476</v>
      </c>
      <c r="B168" s="92"/>
      <c r="C168" s="101"/>
      <c r="D168" s="101"/>
      <c r="E168" s="101"/>
      <c r="F168" s="101"/>
      <c r="G168" s="101"/>
    </row>
    <row r="169" spans="1:7" ht="31.5" hidden="1" customHeight="1" outlineLevel="1" x14ac:dyDescent="0.25">
      <c r="A169" s="67" t="s">
        <v>118</v>
      </c>
      <c r="B169" s="126"/>
      <c r="C169" s="101"/>
      <c r="D169" s="101"/>
      <c r="E169" s="101"/>
      <c r="F169" s="101"/>
      <c r="G169" s="101"/>
    </row>
    <row r="170" spans="1:7" ht="15.75" hidden="1" customHeight="1" outlineLevel="1" x14ac:dyDescent="0.25">
      <c r="A170" s="50" t="s">
        <v>119</v>
      </c>
      <c r="B170" s="103"/>
      <c r="C170" s="101"/>
      <c r="D170" s="101"/>
      <c r="E170" s="101"/>
      <c r="F170" s="101"/>
      <c r="G170" s="101"/>
    </row>
    <row r="171" spans="1:7" ht="15.75" hidden="1" customHeight="1" outlineLevel="1" x14ac:dyDescent="0.25">
      <c r="A171" s="50" t="s">
        <v>120</v>
      </c>
      <c r="B171" s="104"/>
      <c r="C171" s="101"/>
      <c r="D171" s="101"/>
      <c r="E171" s="101"/>
      <c r="F171" s="101"/>
      <c r="G171" s="101"/>
    </row>
    <row r="172" spans="1:7" ht="15.75" hidden="1" customHeight="1" outlineLevel="1" x14ac:dyDescent="0.25">
      <c r="A172" s="50" t="s">
        <v>477</v>
      </c>
      <c r="B172" s="92"/>
      <c r="C172" s="101"/>
      <c r="D172" s="101"/>
      <c r="E172" s="101"/>
      <c r="F172" s="101"/>
      <c r="G172" s="101"/>
    </row>
    <row r="173" spans="1:7" ht="15.75" hidden="1" customHeight="1" outlineLevel="1" x14ac:dyDescent="0.25">
      <c r="A173" s="50" t="s">
        <v>478</v>
      </c>
      <c r="B173" s="92"/>
      <c r="C173" s="101"/>
      <c r="D173" s="101"/>
      <c r="E173" s="101"/>
      <c r="F173" s="101"/>
      <c r="G173" s="101"/>
    </row>
    <row r="174" spans="1:7" ht="15.75" hidden="1" customHeight="1" outlineLevel="1" x14ac:dyDescent="0.25">
      <c r="A174" s="50" t="s">
        <v>479</v>
      </c>
      <c r="B174" s="92"/>
      <c r="C174" s="101"/>
      <c r="D174" s="101"/>
      <c r="E174" s="101"/>
      <c r="F174" s="101"/>
      <c r="G174" s="101"/>
    </row>
    <row r="175" spans="1:7" ht="15.75" hidden="1" customHeight="1" outlineLevel="1" x14ac:dyDescent="0.25">
      <c r="A175" s="50" t="s">
        <v>480</v>
      </c>
      <c r="B175" s="92"/>
      <c r="C175" s="101"/>
      <c r="D175" s="101"/>
      <c r="E175" s="101"/>
      <c r="F175" s="101"/>
      <c r="G175" s="101"/>
    </row>
    <row r="176" spans="1:7" ht="15.75" hidden="1" customHeight="1" outlineLevel="1" x14ac:dyDescent="0.25">
      <c r="A176" s="50" t="s">
        <v>481</v>
      </c>
      <c r="B176" s="92"/>
      <c r="C176" s="101"/>
      <c r="D176" s="101"/>
      <c r="E176" s="101"/>
      <c r="F176" s="101"/>
      <c r="G176" s="101"/>
    </row>
    <row r="177" spans="1:7" ht="15.75" hidden="1" customHeight="1" outlineLevel="1" x14ac:dyDescent="0.25">
      <c r="A177" s="50" t="s">
        <v>482</v>
      </c>
      <c r="B177" s="92"/>
      <c r="C177" s="101"/>
      <c r="D177" s="101"/>
      <c r="E177" s="101"/>
      <c r="F177" s="101"/>
      <c r="G177" s="101"/>
    </row>
    <row r="178" spans="1:7" ht="15.75" hidden="1" customHeight="1" outlineLevel="1" x14ac:dyDescent="0.25">
      <c r="A178" s="50" t="s">
        <v>121</v>
      </c>
      <c r="B178" s="104"/>
      <c r="C178" s="101"/>
      <c r="D178" s="101"/>
      <c r="E178" s="101"/>
      <c r="F178" s="101"/>
      <c r="G178" s="101"/>
    </row>
    <row r="179" spans="1:7" ht="15.75" hidden="1" customHeight="1" outlineLevel="1" x14ac:dyDescent="0.25">
      <c r="A179" s="50" t="s">
        <v>483</v>
      </c>
      <c r="B179" s="92"/>
      <c r="C179" s="101"/>
      <c r="D179" s="101"/>
      <c r="E179" s="101"/>
      <c r="F179" s="101"/>
      <c r="G179" s="101"/>
    </row>
    <row r="180" spans="1:7" ht="15.75" hidden="1" customHeight="1" outlineLevel="1" x14ac:dyDescent="0.25">
      <c r="A180" s="50" t="s">
        <v>484</v>
      </c>
      <c r="B180" s="92"/>
      <c r="C180" s="101"/>
      <c r="D180" s="101"/>
      <c r="E180" s="101"/>
      <c r="F180" s="101"/>
      <c r="G180" s="101"/>
    </row>
    <row r="181" spans="1:7" ht="15.75" hidden="1" customHeight="1" outlineLevel="1" x14ac:dyDescent="0.25">
      <c r="A181" s="50" t="s">
        <v>485</v>
      </c>
      <c r="B181" s="92"/>
      <c r="C181" s="101"/>
      <c r="D181" s="101"/>
      <c r="E181" s="101"/>
      <c r="F181" s="101"/>
      <c r="G181" s="101"/>
    </row>
    <row r="182" spans="1:7" ht="15.75" hidden="1" customHeight="1" outlineLevel="1" x14ac:dyDescent="0.25">
      <c r="A182" s="50" t="s">
        <v>486</v>
      </c>
      <c r="B182" s="92"/>
      <c r="C182" s="101"/>
      <c r="D182" s="101"/>
      <c r="E182" s="101"/>
      <c r="F182" s="101"/>
      <c r="G182" s="101"/>
    </row>
    <row r="183" spans="1:7" ht="15.75" hidden="1" customHeight="1" outlineLevel="1" x14ac:dyDescent="0.25">
      <c r="A183" s="50" t="s">
        <v>487</v>
      </c>
      <c r="B183" s="92"/>
      <c r="C183" s="101"/>
      <c r="D183" s="101"/>
      <c r="E183" s="101"/>
      <c r="F183" s="101"/>
      <c r="G183" s="101"/>
    </row>
    <row r="184" spans="1:7" ht="15.75" hidden="1" customHeight="1" outlineLevel="1" x14ac:dyDescent="0.25">
      <c r="A184" s="50" t="s">
        <v>488</v>
      </c>
      <c r="B184" s="92"/>
      <c r="C184" s="101"/>
      <c r="D184" s="101"/>
      <c r="E184" s="101"/>
      <c r="F184" s="101"/>
      <c r="G184" s="101"/>
    </row>
    <row r="185" spans="1:7" ht="15.75" hidden="1" customHeight="1" outlineLevel="1" x14ac:dyDescent="0.25">
      <c r="A185" s="50" t="s">
        <v>122</v>
      </c>
      <c r="B185" s="103"/>
      <c r="C185" s="101"/>
      <c r="D185" s="101"/>
      <c r="E185" s="101"/>
      <c r="F185" s="101"/>
      <c r="G185" s="101"/>
    </row>
    <row r="186" spans="1:7" ht="15.75" hidden="1" customHeight="1" outlineLevel="1" x14ac:dyDescent="0.25">
      <c r="A186" s="50" t="s">
        <v>123</v>
      </c>
      <c r="B186" s="104"/>
      <c r="C186" s="101"/>
      <c r="D186" s="101"/>
      <c r="E186" s="101"/>
      <c r="F186" s="101"/>
      <c r="G186" s="101"/>
    </row>
    <row r="187" spans="1:7" ht="15.75" hidden="1" customHeight="1" outlineLevel="1" x14ac:dyDescent="0.25">
      <c r="A187" s="50" t="s">
        <v>489</v>
      </c>
      <c r="B187" s="92"/>
      <c r="C187" s="101"/>
      <c r="D187" s="101"/>
      <c r="E187" s="101"/>
      <c r="F187" s="101"/>
      <c r="G187" s="101"/>
    </row>
    <row r="188" spans="1:7" ht="15.75" hidden="1" customHeight="1" outlineLevel="1" x14ac:dyDescent="0.25">
      <c r="A188" s="50" t="s">
        <v>490</v>
      </c>
      <c r="B188" s="92"/>
      <c r="C188" s="101"/>
      <c r="D188" s="101"/>
      <c r="E188" s="101"/>
      <c r="F188" s="101"/>
      <c r="G188" s="101"/>
    </row>
    <row r="189" spans="1:7" ht="15.75" hidden="1" customHeight="1" outlineLevel="1" x14ac:dyDescent="0.25">
      <c r="A189" s="50" t="s">
        <v>491</v>
      </c>
      <c r="B189" s="92"/>
      <c r="C189" s="101"/>
      <c r="D189" s="101"/>
      <c r="E189" s="101"/>
      <c r="F189" s="101"/>
      <c r="G189" s="101"/>
    </row>
    <row r="190" spans="1:7" ht="15.75" hidden="1" customHeight="1" outlineLevel="1" x14ac:dyDescent="0.25">
      <c r="A190" s="50" t="s">
        <v>492</v>
      </c>
      <c r="B190" s="92"/>
      <c r="C190" s="101"/>
      <c r="D190" s="101"/>
      <c r="E190" s="101"/>
      <c r="F190" s="101"/>
      <c r="G190" s="101"/>
    </row>
    <row r="191" spans="1:7" ht="15.75" hidden="1" customHeight="1" outlineLevel="1" x14ac:dyDescent="0.25">
      <c r="A191" s="50" t="s">
        <v>493</v>
      </c>
      <c r="B191" s="92"/>
      <c r="C191" s="101"/>
      <c r="D191" s="101"/>
      <c r="E191" s="101"/>
      <c r="F191" s="101"/>
      <c r="G191" s="101"/>
    </row>
    <row r="192" spans="1:7" ht="15.75" hidden="1" customHeight="1" outlineLevel="1" x14ac:dyDescent="0.25">
      <c r="A192" s="50" t="s">
        <v>494</v>
      </c>
      <c r="B192" s="92"/>
      <c r="C192" s="101"/>
      <c r="D192" s="101"/>
      <c r="E192" s="101"/>
      <c r="F192" s="101"/>
      <c r="G192" s="101"/>
    </row>
    <row r="193" spans="1:7" ht="15.75" hidden="1" customHeight="1" outlineLevel="1" x14ac:dyDescent="0.25">
      <c r="A193" s="50" t="s">
        <v>124</v>
      </c>
      <c r="B193" s="104"/>
      <c r="C193" s="101"/>
      <c r="D193" s="101"/>
      <c r="E193" s="101"/>
      <c r="F193" s="101"/>
      <c r="G193" s="101"/>
    </row>
    <row r="194" spans="1:7" ht="15.75" hidden="1" customHeight="1" outlineLevel="1" x14ac:dyDescent="0.25">
      <c r="A194" s="50" t="s">
        <v>495</v>
      </c>
      <c r="B194" s="92"/>
      <c r="C194" s="101"/>
      <c r="D194" s="101"/>
      <c r="E194" s="101"/>
      <c r="F194" s="101"/>
      <c r="G194" s="101"/>
    </row>
    <row r="195" spans="1:7" ht="15.75" hidden="1" customHeight="1" outlineLevel="1" x14ac:dyDescent="0.25">
      <c r="A195" s="50" t="s">
        <v>496</v>
      </c>
      <c r="B195" s="92"/>
      <c r="C195" s="101"/>
      <c r="D195" s="101"/>
      <c r="E195" s="101"/>
      <c r="F195" s="101"/>
      <c r="G195" s="101"/>
    </row>
    <row r="196" spans="1:7" ht="15.75" hidden="1" customHeight="1" outlineLevel="1" x14ac:dyDescent="0.25">
      <c r="A196" s="50" t="s">
        <v>497</v>
      </c>
      <c r="B196" s="92"/>
      <c r="C196" s="101"/>
      <c r="D196" s="101"/>
      <c r="E196" s="101"/>
      <c r="F196" s="101"/>
      <c r="G196" s="101"/>
    </row>
    <row r="197" spans="1:7" ht="15.75" hidden="1" customHeight="1" outlineLevel="1" x14ac:dyDescent="0.25">
      <c r="A197" s="50" t="s">
        <v>498</v>
      </c>
      <c r="B197" s="92"/>
      <c r="C197" s="101"/>
      <c r="D197" s="101"/>
      <c r="E197" s="101"/>
      <c r="F197" s="101"/>
      <c r="G197" s="101"/>
    </row>
    <row r="198" spans="1:7" ht="15.75" hidden="1" customHeight="1" outlineLevel="1" x14ac:dyDescent="0.25">
      <c r="A198" s="50" t="s">
        <v>499</v>
      </c>
      <c r="B198" s="92"/>
      <c r="C198" s="101"/>
      <c r="D198" s="101"/>
      <c r="E198" s="101"/>
      <c r="F198" s="101"/>
      <c r="G198" s="101"/>
    </row>
    <row r="199" spans="1:7" ht="15.75" hidden="1" customHeight="1" outlineLevel="1" x14ac:dyDescent="0.25">
      <c r="A199" s="50" t="s">
        <v>500</v>
      </c>
      <c r="B199" s="92"/>
      <c r="C199" s="101"/>
      <c r="D199" s="101"/>
      <c r="E199" s="101"/>
      <c r="F199" s="101"/>
      <c r="G199" s="101"/>
    </row>
    <row r="200" spans="1:7" collapsed="1" x14ac:dyDescent="0.25"/>
    <row r="205" spans="1:7" ht="55.5" customHeight="1" x14ac:dyDescent="0.25">
      <c r="B205" s="95"/>
    </row>
  </sheetData>
  <mergeCells count="2">
    <mergeCell ref="E1:G1"/>
    <mergeCell ref="A2:G2"/>
  </mergeCells>
  <pageMargins left="0.70866141732283472" right="0.70866141732283472" top="0.74803149606299213" bottom="0.74803149606299213" header="0.31496062992125984" footer="0.31496062992125984"/>
  <pageSetup paperSize="9" scale="7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view="pageBreakPreview" zoomScale="80" zoomScaleNormal="100" zoomScaleSheetLayoutView="80" workbookViewId="0">
      <selection activeCell="K56" sqref="K56"/>
    </sheetView>
  </sheetViews>
  <sheetFormatPr defaultRowHeight="15.75" x14ac:dyDescent="0.25"/>
  <cols>
    <col min="1" max="1" width="10.7109375" style="127" customWidth="1"/>
    <col min="2" max="2" width="66.85546875" style="5" customWidth="1"/>
    <col min="3" max="3" width="12.28515625" style="5" customWidth="1"/>
    <col min="4" max="4" width="14.42578125" style="5" customWidth="1"/>
    <col min="5" max="5" width="18.85546875" style="5" customWidth="1"/>
    <col min="6" max="6" width="24.7109375" style="5" customWidth="1"/>
    <col min="7" max="7" width="18.140625" style="5" customWidth="1"/>
    <col min="8" max="16384" width="9.140625" style="5"/>
  </cols>
  <sheetData>
    <row r="1" spans="1:7" ht="50.25" customHeight="1" x14ac:dyDescent="0.25">
      <c r="E1" s="220" t="str">
        <f>'28а)ВЛсело'!E1:G1</f>
        <v>Приложение № 1
к Методическим указаниям по определению размера платы 
за технологическое присоединение к электрическим сетям</v>
      </c>
      <c r="F1" s="220"/>
      <c r="G1" s="220"/>
    </row>
    <row r="2" spans="1:7" ht="87" customHeight="1" x14ac:dyDescent="0.25">
      <c r="A2" s="221" t="s">
        <v>859</v>
      </c>
      <c r="B2" s="221"/>
      <c r="C2" s="221"/>
      <c r="D2" s="221"/>
      <c r="E2" s="221"/>
      <c r="F2" s="221"/>
      <c r="G2" s="221"/>
    </row>
    <row r="3" spans="1:7" s="129" customFormat="1" ht="63" x14ac:dyDescent="0.25">
      <c r="A3" s="128" t="s">
        <v>0</v>
      </c>
      <c r="B3" s="10" t="str">
        <f>'[3]1. ВЛ'!C3</f>
        <v xml:space="preserve">Наименование объекта строительства 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</row>
    <row r="4" spans="1:7" s="132" customFormat="1" ht="12.75" x14ac:dyDescent="0.25">
      <c r="A4" s="130" t="s">
        <v>6</v>
      </c>
      <c r="B4" s="131">
        <f>A4+1</f>
        <v>2</v>
      </c>
      <c r="C4" s="130">
        <f t="shared" ref="C4:G4" si="0">B4+1</f>
        <v>3</v>
      </c>
      <c r="D4" s="130">
        <f t="shared" si="0"/>
        <v>4</v>
      </c>
      <c r="E4" s="130">
        <f t="shared" si="0"/>
        <v>5</v>
      </c>
      <c r="F4" s="130">
        <f t="shared" si="0"/>
        <v>6</v>
      </c>
      <c r="G4" s="130">
        <f t="shared" si="0"/>
        <v>7</v>
      </c>
    </row>
    <row r="5" spans="1:7" ht="21" customHeight="1" x14ac:dyDescent="0.25">
      <c r="A5" s="133" t="s">
        <v>74</v>
      </c>
      <c r="B5" s="134" t="s">
        <v>75</v>
      </c>
      <c r="C5" s="134"/>
      <c r="D5" s="134"/>
      <c r="E5" s="134"/>
      <c r="F5" s="134"/>
      <c r="G5" s="134"/>
    </row>
    <row r="6" spans="1:7" ht="15.75" hidden="1" customHeight="1" x14ac:dyDescent="0.25">
      <c r="A6" s="6" t="s">
        <v>76</v>
      </c>
      <c r="B6" s="135" t="s">
        <v>77</v>
      </c>
      <c r="C6" s="8"/>
      <c r="D6" s="8"/>
      <c r="E6" s="8"/>
      <c r="F6" s="8"/>
      <c r="G6" s="8"/>
    </row>
    <row r="7" spans="1:7" ht="15.75" hidden="1" customHeight="1" x14ac:dyDescent="0.25">
      <c r="A7" s="6" t="s">
        <v>78</v>
      </c>
      <c r="B7" s="7" t="s">
        <v>79</v>
      </c>
      <c r="C7" s="8"/>
      <c r="D7" s="8"/>
      <c r="E7" s="8"/>
      <c r="F7" s="8"/>
      <c r="G7" s="8"/>
    </row>
    <row r="8" spans="1:7" ht="15.75" hidden="1" customHeight="1" x14ac:dyDescent="0.25">
      <c r="A8" s="6" t="s">
        <v>80</v>
      </c>
      <c r="B8" s="12" t="s">
        <v>81</v>
      </c>
      <c r="C8" s="8"/>
      <c r="D8" s="8"/>
      <c r="E8" s="8"/>
      <c r="F8" s="8"/>
      <c r="G8" s="8"/>
    </row>
    <row r="9" spans="1:7" ht="15.75" hidden="1" customHeight="1" x14ac:dyDescent="0.25">
      <c r="A9" s="6" t="s">
        <v>357</v>
      </c>
      <c r="B9" s="136" t="s">
        <v>14</v>
      </c>
      <c r="C9" s="8"/>
      <c r="D9" s="8"/>
      <c r="E9" s="8"/>
      <c r="F9" s="8"/>
      <c r="G9" s="8"/>
    </row>
    <row r="10" spans="1:7" ht="15.75" hidden="1" customHeight="1" x14ac:dyDescent="0.25">
      <c r="A10" s="6" t="s">
        <v>358</v>
      </c>
      <c r="B10" s="136" t="s">
        <v>15</v>
      </c>
      <c r="C10" s="8"/>
      <c r="D10" s="8"/>
      <c r="E10" s="8"/>
      <c r="F10" s="8"/>
      <c r="G10" s="8"/>
    </row>
    <row r="11" spans="1:7" ht="15.75" hidden="1" customHeight="1" x14ac:dyDescent="0.25">
      <c r="A11" s="6" t="s">
        <v>359</v>
      </c>
      <c r="B11" s="136" t="s">
        <v>16</v>
      </c>
      <c r="C11" s="8"/>
      <c r="D11" s="8"/>
      <c r="E11" s="8"/>
      <c r="F11" s="8"/>
      <c r="G11" s="8"/>
    </row>
    <row r="12" spans="1:7" ht="15.75" hidden="1" customHeight="1" x14ac:dyDescent="0.25">
      <c r="A12" s="6" t="s">
        <v>360</v>
      </c>
      <c r="B12" s="136" t="s">
        <v>17</v>
      </c>
      <c r="C12" s="8"/>
      <c r="D12" s="8"/>
      <c r="E12" s="8"/>
      <c r="F12" s="8"/>
      <c r="G12" s="8"/>
    </row>
    <row r="13" spans="1:7" ht="15.75" hidden="1" customHeight="1" x14ac:dyDescent="0.25">
      <c r="A13" s="6" t="s">
        <v>361</v>
      </c>
      <c r="B13" s="136" t="s">
        <v>18</v>
      </c>
      <c r="C13" s="8"/>
      <c r="D13" s="8"/>
      <c r="E13" s="8"/>
      <c r="F13" s="8"/>
      <c r="G13" s="8"/>
    </row>
    <row r="14" spans="1:7" ht="15.75" hidden="1" customHeight="1" x14ac:dyDescent="0.25">
      <c r="A14" s="6" t="s">
        <v>362</v>
      </c>
      <c r="B14" s="136" t="s">
        <v>19</v>
      </c>
      <c r="C14" s="8"/>
      <c r="D14" s="8"/>
      <c r="E14" s="8"/>
      <c r="F14" s="8"/>
      <c r="G14" s="8"/>
    </row>
    <row r="15" spans="1:7" ht="15.75" hidden="1" customHeight="1" x14ac:dyDescent="0.25">
      <c r="A15" s="6" t="s">
        <v>82</v>
      </c>
      <c r="B15" s="12" t="s">
        <v>83</v>
      </c>
      <c r="C15" s="8"/>
      <c r="D15" s="8"/>
      <c r="E15" s="8"/>
      <c r="F15" s="8"/>
      <c r="G15" s="8"/>
    </row>
    <row r="16" spans="1:7" ht="15.75" hidden="1" customHeight="1" x14ac:dyDescent="0.25">
      <c r="A16" s="6" t="s">
        <v>363</v>
      </c>
      <c r="B16" s="136" t="s">
        <v>14</v>
      </c>
      <c r="C16" s="8"/>
      <c r="D16" s="8"/>
      <c r="E16" s="8"/>
      <c r="F16" s="8"/>
      <c r="G16" s="8"/>
    </row>
    <row r="17" spans="1:7" ht="15.75" hidden="1" customHeight="1" x14ac:dyDescent="0.25">
      <c r="A17" s="6" t="s">
        <v>364</v>
      </c>
      <c r="B17" s="136" t="s">
        <v>15</v>
      </c>
      <c r="C17" s="8"/>
      <c r="D17" s="8"/>
      <c r="E17" s="8"/>
      <c r="F17" s="8"/>
      <c r="G17" s="8"/>
    </row>
    <row r="18" spans="1:7" ht="15.75" hidden="1" customHeight="1" x14ac:dyDescent="0.25">
      <c r="A18" s="6" t="s">
        <v>365</v>
      </c>
      <c r="B18" s="136" t="s">
        <v>16</v>
      </c>
      <c r="C18" s="8"/>
      <c r="D18" s="8"/>
      <c r="E18" s="8"/>
      <c r="F18" s="8"/>
      <c r="G18" s="8"/>
    </row>
    <row r="19" spans="1:7" ht="15.75" hidden="1" customHeight="1" x14ac:dyDescent="0.25">
      <c r="A19" s="6" t="s">
        <v>366</v>
      </c>
      <c r="B19" s="136" t="s">
        <v>17</v>
      </c>
      <c r="C19" s="8"/>
      <c r="D19" s="8"/>
      <c r="E19" s="8"/>
      <c r="F19" s="8"/>
      <c r="G19" s="8"/>
    </row>
    <row r="20" spans="1:7" ht="15.75" hidden="1" customHeight="1" x14ac:dyDescent="0.25">
      <c r="A20" s="6" t="s">
        <v>367</v>
      </c>
      <c r="B20" s="136" t="s">
        <v>18</v>
      </c>
      <c r="C20" s="8"/>
      <c r="D20" s="8"/>
      <c r="E20" s="8"/>
      <c r="F20" s="8"/>
      <c r="G20" s="8"/>
    </row>
    <row r="21" spans="1:7" ht="15.75" hidden="1" customHeight="1" x14ac:dyDescent="0.25">
      <c r="A21" s="6" t="s">
        <v>368</v>
      </c>
      <c r="B21" s="136" t="s">
        <v>19</v>
      </c>
      <c r="C21" s="8"/>
      <c r="D21" s="8"/>
      <c r="E21" s="8"/>
      <c r="F21" s="8"/>
      <c r="G21" s="8"/>
    </row>
    <row r="22" spans="1:7" ht="15.75" hidden="1" customHeight="1" x14ac:dyDescent="0.25">
      <c r="A22" s="6" t="s">
        <v>84</v>
      </c>
      <c r="B22" s="7" t="s">
        <v>85</v>
      </c>
      <c r="C22" s="8"/>
      <c r="D22" s="8"/>
      <c r="E22" s="8"/>
      <c r="F22" s="8"/>
      <c r="G22" s="8"/>
    </row>
    <row r="23" spans="1:7" ht="15.75" hidden="1" customHeight="1" x14ac:dyDescent="0.25">
      <c r="A23" s="6" t="s">
        <v>86</v>
      </c>
      <c r="B23" s="12" t="s">
        <v>81</v>
      </c>
      <c r="C23" s="8"/>
      <c r="D23" s="8"/>
      <c r="E23" s="8"/>
      <c r="F23" s="8"/>
      <c r="G23" s="8"/>
    </row>
    <row r="24" spans="1:7" ht="15.75" hidden="1" customHeight="1" x14ac:dyDescent="0.25">
      <c r="A24" s="6" t="s">
        <v>369</v>
      </c>
      <c r="B24" s="136" t="s">
        <v>14</v>
      </c>
      <c r="C24" s="8"/>
      <c r="D24" s="8"/>
      <c r="E24" s="8"/>
      <c r="F24" s="8"/>
      <c r="G24" s="8"/>
    </row>
    <row r="25" spans="1:7" ht="15.75" hidden="1" customHeight="1" x14ac:dyDescent="0.25">
      <c r="A25" s="6" t="s">
        <v>370</v>
      </c>
      <c r="B25" s="136" t="s">
        <v>15</v>
      </c>
      <c r="C25" s="8"/>
      <c r="D25" s="8"/>
      <c r="E25" s="8"/>
      <c r="F25" s="8"/>
      <c r="G25" s="8"/>
    </row>
    <row r="26" spans="1:7" ht="15.75" hidden="1" customHeight="1" x14ac:dyDescent="0.25">
      <c r="A26" s="6" t="s">
        <v>371</v>
      </c>
      <c r="B26" s="136" t="s">
        <v>16</v>
      </c>
      <c r="C26" s="8"/>
      <c r="D26" s="8"/>
      <c r="E26" s="8"/>
      <c r="F26" s="8"/>
      <c r="G26" s="8"/>
    </row>
    <row r="27" spans="1:7" ht="15.75" hidden="1" customHeight="1" x14ac:dyDescent="0.25">
      <c r="A27" s="6" t="s">
        <v>372</v>
      </c>
      <c r="B27" s="136" t="s">
        <v>17</v>
      </c>
      <c r="C27" s="8"/>
      <c r="D27" s="8"/>
      <c r="E27" s="8"/>
      <c r="F27" s="8"/>
      <c r="G27" s="8"/>
    </row>
    <row r="28" spans="1:7" ht="15.75" hidden="1" customHeight="1" x14ac:dyDescent="0.25">
      <c r="A28" s="6" t="s">
        <v>373</v>
      </c>
      <c r="B28" s="136" t="s">
        <v>18</v>
      </c>
      <c r="C28" s="8"/>
      <c r="D28" s="8"/>
      <c r="E28" s="8"/>
      <c r="F28" s="8"/>
      <c r="G28" s="8"/>
    </row>
    <row r="29" spans="1:7" ht="15.75" hidden="1" customHeight="1" x14ac:dyDescent="0.25">
      <c r="A29" s="6" t="s">
        <v>374</v>
      </c>
      <c r="B29" s="136" t="s">
        <v>19</v>
      </c>
      <c r="C29" s="8"/>
      <c r="D29" s="8"/>
      <c r="E29" s="8"/>
      <c r="F29" s="8"/>
      <c r="G29" s="8"/>
    </row>
    <row r="30" spans="1:7" ht="15.75" hidden="1" customHeight="1" x14ac:dyDescent="0.25">
      <c r="A30" s="6" t="s">
        <v>87</v>
      </c>
      <c r="B30" s="12" t="s">
        <v>83</v>
      </c>
      <c r="C30" s="8"/>
      <c r="D30" s="8"/>
      <c r="E30" s="8"/>
      <c r="F30" s="8"/>
      <c r="G30" s="8"/>
    </row>
    <row r="31" spans="1:7" ht="15.75" hidden="1" customHeight="1" x14ac:dyDescent="0.25">
      <c r="A31" s="6" t="s">
        <v>375</v>
      </c>
      <c r="B31" s="136" t="s">
        <v>14</v>
      </c>
      <c r="C31" s="8"/>
      <c r="D31" s="8"/>
      <c r="E31" s="8"/>
      <c r="F31" s="8"/>
      <c r="G31" s="8"/>
    </row>
    <row r="32" spans="1:7" ht="15.75" hidden="1" customHeight="1" x14ac:dyDescent="0.25">
      <c r="A32" s="6" t="s">
        <v>376</v>
      </c>
      <c r="B32" s="136" t="s">
        <v>15</v>
      </c>
      <c r="C32" s="8"/>
      <c r="D32" s="8"/>
      <c r="E32" s="8"/>
      <c r="F32" s="8"/>
      <c r="G32" s="8"/>
    </row>
    <row r="33" spans="1:7" ht="15.75" hidden="1" customHeight="1" x14ac:dyDescent="0.25">
      <c r="A33" s="6" t="s">
        <v>377</v>
      </c>
      <c r="B33" s="136" t="s">
        <v>16</v>
      </c>
      <c r="C33" s="8"/>
      <c r="D33" s="137"/>
      <c r="E33" s="137"/>
      <c r="F33" s="137"/>
      <c r="G33" s="138"/>
    </row>
    <row r="34" spans="1:7" ht="15.75" hidden="1" customHeight="1" x14ac:dyDescent="0.25">
      <c r="A34" s="6" t="s">
        <v>378</v>
      </c>
      <c r="B34" s="136" t="s">
        <v>17</v>
      </c>
      <c r="C34" s="8"/>
      <c r="D34" s="137"/>
      <c r="E34" s="137"/>
      <c r="F34" s="8"/>
      <c r="G34" s="139"/>
    </row>
    <row r="35" spans="1:7" ht="15.75" hidden="1" customHeight="1" x14ac:dyDescent="0.25">
      <c r="A35" s="6" t="s">
        <v>379</v>
      </c>
      <c r="B35" s="136" t="s">
        <v>18</v>
      </c>
      <c r="C35" s="8"/>
      <c r="D35" s="137"/>
      <c r="E35" s="137"/>
      <c r="F35" s="8"/>
      <c r="G35" s="139"/>
    </row>
    <row r="36" spans="1:7" ht="15.75" hidden="1" customHeight="1" x14ac:dyDescent="0.25">
      <c r="A36" s="6" t="s">
        <v>380</v>
      </c>
      <c r="B36" s="136" t="s">
        <v>19</v>
      </c>
      <c r="C36" s="8"/>
      <c r="D36" s="137"/>
      <c r="E36" s="137"/>
      <c r="F36" s="8"/>
      <c r="G36" s="139"/>
    </row>
    <row r="37" spans="1:7" ht="21" customHeight="1" x14ac:dyDescent="0.25">
      <c r="A37" s="6" t="s">
        <v>88</v>
      </c>
      <c r="B37" s="135" t="s">
        <v>89</v>
      </c>
      <c r="C37" s="8"/>
      <c r="D37" s="137"/>
      <c r="E37" s="137"/>
      <c r="F37" s="8"/>
      <c r="G37" s="139"/>
    </row>
    <row r="38" spans="1:7" ht="15.75" hidden="1" customHeight="1" x14ac:dyDescent="0.25">
      <c r="A38" s="6" t="s">
        <v>90</v>
      </c>
      <c r="B38" s="7" t="s">
        <v>79</v>
      </c>
      <c r="C38" s="8"/>
      <c r="D38" s="137"/>
      <c r="E38" s="137"/>
      <c r="F38" s="8"/>
      <c r="G38" s="139"/>
    </row>
    <row r="39" spans="1:7" ht="15.75" hidden="1" customHeight="1" x14ac:dyDescent="0.25">
      <c r="A39" s="6" t="s">
        <v>91</v>
      </c>
      <c r="B39" s="12" t="s">
        <v>81</v>
      </c>
      <c r="C39" s="8"/>
      <c r="D39" s="137"/>
      <c r="E39" s="137"/>
      <c r="F39" s="8"/>
      <c r="G39" s="139"/>
    </row>
    <row r="40" spans="1:7" ht="15.75" hidden="1" customHeight="1" x14ac:dyDescent="0.25">
      <c r="A40" s="6" t="s">
        <v>381</v>
      </c>
      <c r="B40" s="136" t="s">
        <v>14</v>
      </c>
      <c r="C40" s="8"/>
      <c r="D40" s="137"/>
      <c r="E40" s="137"/>
      <c r="F40" s="8"/>
      <c r="G40" s="139"/>
    </row>
    <row r="41" spans="1:7" ht="15.75" hidden="1" customHeight="1" x14ac:dyDescent="0.25">
      <c r="A41" s="6" t="s">
        <v>382</v>
      </c>
      <c r="B41" s="136" t="s">
        <v>15</v>
      </c>
      <c r="C41" s="8"/>
      <c r="D41" s="137"/>
      <c r="E41" s="137"/>
      <c r="F41" s="8"/>
      <c r="G41" s="139"/>
    </row>
    <row r="42" spans="1:7" ht="15.75" hidden="1" customHeight="1" x14ac:dyDescent="0.25">
      <c r="A42" s="6" t="s">
        <v>383</v>
      </c>
      <c r="B42" s="136" t="s">
        <v>16</v>
      </c>
      <c r="C42" s="8"/>
      <c r="D42" s="137"/>
      <c r="E42" s="137"/>
      <c r="F42" s="8"/>
      <c r="G42" s="139"/>
    </row>
    <row r="43" spans="1:7" ht="15.75" hidden="1" customHeight="1" x14ac:dyDescent="0.25">
      <c r="A43" s="6" t="s">
        <v>384</v>
      </c>
      <c r="B43" s="136" t="s">
        <v>17</v>
      </c>
      <c r="C43" s="8"/>
      <c r="D43" s="137"/>
      <c r="E43" s="137"/>
      <c r="F43" s="8"/>
      <c r="G43" s="139"/>
    </row>
    <row r="44" spans="1:7" ht="15.75" hidden="1" customHeight="1" x14ac:dyDescent="0.25">
      <c r="A44" s="6" t="s">
        <v>385</v>
      </c>
      <c r="B44" s="136" t="s">
        <v>18</v>
      </c>
      <c r="C44" s="8"/>
      <c r="D44" s="137"/>
      <c r="E44" s="137"/>
      <c r="F44" s="8"/>
      <c r="G44" s="139"/>
    </row>
    <row r="45" spans="1:7" ht="15.75" hidden="1" customHeight="1" x14ac:dyDescent="0.25">
      <c r="A45" s="6" t="s">
        <v>386</v>
      </c>
      <c r="B45" s="136" t="s">
        <v>19</v>
      </c>
      <c r="C45" s="8"/>
      <c r="D45" s="137"/>
      <c r="E45" s="137"/>
      <c r="F45" s="8"/>
      <c r="G45" s="139"/>
    </row>
    <row r="46" spans="1:7" ht="15.75" hidden="1" customHeight="1" x14ac:dyDescent="0.25">
      <c r="A46" s="6" t="s">
        <v>92</v>
      </c>
      <c r="B46" s="12" t="s">
        <v>83</v>
      </c>
      <c r="C46" s="8"/>
      <c r="D46" s="137"/>
      <c r="E46" s="137"/>
      <c r="F46" s="8"/>
      <c r="G46" s="139"/>
    </row>
    <row r="47" spans="1:7" ht="15.75" hidden="1" customHeight="1" x14ac:dyDescent="0.25">
      <c r="A47" s="6" t="s">
        <v>387</v>
      </c>
      <c r="B47" s="136" t="s">
        <v>14</v>
      </c>
      <c r="C47" s="8"/>
      <c r="D47" s="137"/>
      <c r="E47" s="137"/>
      <c r="F47" s="8"/>
      <c r="G47" s="139"/>
    </row>
    <row r="48" spans="1:7" ht="15.75" hidden="1" customHeight="1" x14ac:dyDescent="0.25">
      <c r="A48" s="6" t="s">
        <v>388</v>
      </c>
      <c r="B48" s="136" t="s">
        <v>15</v>
      </c>
      <c r="C48" s="8"/>
      <c r="D48" s="137"/>
      <c r="E48" s="137"/>
      <c r="F48" s="8"/>
      <c r="G48" s="139"/>
    </row>
    <row r="49" spans="1:7" ht="15.75" hidden="1" customHeight="1" x14ac:dyDescent="0.25">
      <c r="A49" s="6" t="s">
        <v>389</v>
      </c>
      <c r="B49" s="136" t="s">
        <v>16</v>
      </c>
      <c r="C49" s="8"/>
      <c r="D49" s="137"/>
      <c r="E49" s="137"/>
      <c r="F49" s="8"/>
      <c r="G49" s="139"/>
    </row>
    <row r="50" spans="1:7" ht="15.75" hidden="1" customHeight="1" x14ac:dyDescent="0.25">
      <c r="A50" s="6" t="s">
        <v>390</v>
      </c>
      <c r="B50" s="136" t="s">
        <v>17</v>
      </c>
      <c r="C50" s="8"/>
      <c r="D50" s="137"/>
      <c r="E50" s="137"/>
      <c r="F50" s="8"/>
      <c r="G50" s="139"/>
    </row>
    <row r="51" spans="1:7" ht="15.75" hidden="1" customHeight="1" x14ac:dyDescent="0.25">
      <c r="A51" s="6" t="s">
        <v>391</v>
      </c>
      <c r="B51" s="136" t="s">
        <v>18</v>
      </c>
      <c r="C51" s="8"/>
      <c r="D51" s="137"/>
      <c r="E51" s="137"/>
      <c r="F51" s="8"/>
      <c r="G51" s="139"/>
    </row>
    <row r="52" spans="1:7" ht="18.75" hidden="1" customHeight="1" x14ac:dyDescent="0.25">
      <c r="A52" s="6" t="s">
        <v>392</v>
      </c>
      <c r="B52" s="136" t="s">
        <v>19</v>
      </c>
      <c r="C52" s="8"/>
      <c r="D52" s="137"/>
      <c r="E52" s="137"/>
      <c r="F52" s="8"/>
      <c r="G52" s="139"/>
    </row>
    <row r="53" spans="1:7" ht="21" customHeight="1" x14ac:dyDescent="0.25">
      <c r="A53" s="6" t="s">
        <v>93</v>
      </c>
      <c r="B53" s="7" t="s">
        <v>85</v>
      </c>
      <c r="C53" s="8"/>
      <c r="D53" s="137"/>
      <c r="E53" s="137"/>
      <c r="F53" s="8"/>
      <c r="G53" s="139"/>
    </row>
    <row r="54" spans="1:7" ht="21" customHeight="1" x14ac:dyDescent="0.25">
      <c r="A54" s="6" t="s">
        <v>94</v>
      </c>
      <c r="B54" s="12" t="s">
        <v>81</v>
      </c>
      <c r="C54" s="8"/>
      <c r="D54" s="137"/>
      <c r="E54" s="137"/>
      <c r="F54" s="8"/>
      <c r="G54" s="139"/>
    </row>
    <row r="55" spans="1:7" ht="21" customHeight="1" x14ac:dyDescent="0.25">
      <c r="A55" s="6" t="s">
        <v>393</v>
      </c>
      <c r="B55" s="140" t="s">
        <v>14</v>
      </c>
      <c r="C55" s="20"/>
      <c r="D55" s="20"/>
      <c r="E55" s="20">
        <f>E56</f>
        <v>0.05</v>
      </c>
      <c r="F55" s="20">
        <f t="shared" ref="F55:G55" si="1">F56</f>
        <v>1197.27</v>
      </c>
      <c r="G55" s="18">
        <f t="shared" si="1"/>
        <v>1597.5887299999999</v>
      </c>
    </row>
    <row r="56" spans="1:7" ht="67.5" customHeight="1" x14ac:dyDescent="0.25">
      <c r="A56" s="6"/>
      <c r="B56" s="13" t="str">
        <f>'[3]1. ВЛ'!C154</f>
        <v>Строительство ПС - 35 кВ "Лента" с ВЛ-35 и 10 кВ для обеспечения тех. присоединения энергопринимающих устройств торгового комплекса ООО "Лента" в п. Иноземцево (договор об осущю тех. прис. от 09.04.2014г. № 170/2014 )</v>
      </c>
      <c r="C56" s="16">
        <v>2016</v>
      </c>
      <c r="D56" s="16">
        <v>35</v>
      </c>
      <c r="E56" s="16">
        <v>0.05</v>
      </c>
      <c r="F56" s="11">
        <v>1197.27</v>
      </c>
      <c r="G56" s="11">
        <v>1597.5887299999999</v>
      </c>
    </row>
    <row r="57" spans="1:7" ht="15.75" hidden="1" customHeight="1" x14ac:dyDescent="0.25">
      <c r="A57" s="6" t="s">
        <v>394</v>
      </c>
      <c r="B57" s="136"/>
      <c r="C57" s="16"/>
      <c r="D57" s="16"/>
      <c r="E57" s="16"/>
      <c r="F57" s="16"/>
      <c r="G57" s="11"/>
    </row>
    <row r="58" spans="1:7" ht="15.75" hidden="1" customHeight="1" x14ac:dyDescent="0.25">
      <c r="A58" s="6" t="s">
        <v>395</v>
      </c>
      <c r="B58" s="136"/>
      <c r="C58" s="16"/>
      <c r="D58" s="16"/>
      <c r="E58" s="16"/>
      <c r="F58" s="16"/>
      <c r="G58" s="11"/>
    </row>
    <row r="59" spans="1:7" ht="15.75" hidden="1" customHeight="1" x14ac:dyDescent="0.25">
      <c r="A59" s="6" t="s">
        <v>396</v>
      </c>
      <c r="B59" s="136"/>
      <c r="C59" s="16"/>
      <c r="D59" s="16"/>
      <c r="E59" s="16"/>
      <c r="F59" s="16"/>
      <c r="G59" s="11"/>
    </row>
    <row r="60" spans="1:7" ht="15.75" hidden="1" customHeight="1" x14ac:dyDescent="0.25">
      <c r="A60" s="6" t="s">
        <v>397</v>
      </c>
      <c r="B60" s="136"/>
      <c r="C60" s="16"/>
      <c r="D60" s="16"/>
      <c r="E60" s="16"/>
      <c r="F60" s="16"/>
      <c r="G60" s="16"/>
    </row>
    <row r="61" spans="1:7" ht="15.75" hidden="1" customHeight="1" x14ac:dyDescent="0.25">
      <c r="A61" s="6" t="s">
        <v>398</v>
      </c>
      <c r="B61" s="136"/>
      <c r="C61" s="16"/>
      <c r="D61" s="16"/>
      <c r="E61" s="16"/>
      <c r="F61" s="16"/>
      <c r="G61" s="16"/>
    </row>
    <row r="62" spans="1:7" ht="15.75" hidden="1" customHeight="1" x14ac:dyDescent="0.25">
      <c r="A62" s="6" t="s">
        <v>95</v>
      </c>
      <c r="B62" s="12"/>
      <c r="C62" s="16"/>
      <c r="D62" s="16"/>
      <c r="E62" s="16"/>
      <c r="F62" s="16"/>
      <c r="G62" s="16"/>
    </row>
    <row r="63" spans="1:7" ht="15.75" hidden="1" customHeight="1" x14ac:dyDescent="0.25">
      <c r="A63" s="6" t="s">
        <v>399</v>
      </c>
      <c r="B63" s="136"/>
      <c r="C63" s="16"/>
      <c r="D63" s="16"/>
      <c r="E63" s="16"/>
      <c r="F63" s="16"/>
      <c r="G63" s="16"/>
    </row>
    <row r="64" spans="1:7" ht="15.75" hidden="1" customHeight="1" x14ac:dyDescent="0.25">
      <c r="A64" s="6" t="s">
        <v>400</v>
      </c>
      <c r="B64" s="136"/>
      <c r="C64" s="16"/>
      <c r="D64" s="16"/>
      <c r="E64" s="16"/>
      <c r="F64" s="16"/>
      <c r="G64" s="16"/>
    </row>
    <row r="65" spans="1:7" ht="15.75" hidden="1" customHeight="1" x14ac:dyDescent="0.25">
      <c r="A65" s="6" t="s">
        <v>401</v>
      </c>
      <c r="B65" s="136"/>
      <c r="C65" s="16"/>
      <c r="D65" s="16"/>
      <c r="E65" s="16"/>
      <c r="F65" s="16"/>
      <c r="G65" s="16"/>
    </row>
    <row r="66" spans="1:7" ht="15.75" hidden="1" customHeight="1" x14ac:dyDescent="0.25">
      <c r="A66" s="6" t="s">
        <v>402</v>
      </c>
      <c r="B66" s="136"/>
      <c r="C66" s="16"/>
      <c r="D66" s="16"/>
      <c r="E66" s="16"/>
      <c r="F66" s="16"/>
      <c r="G66" s="16"/>
    </row>
    <row r="67" spans="1:7" ht="15.75" hidden="1" customHeight="1" x14ac:dyDescent="0.25">
      <c r="A67" s="6" t="s">
        <v>403</v>
      </c>
      <c r="B67" s="136"/>
      <c r="C67" s="16"/>
      <c r="D67" s="16"/>
      <c r="E67" s="16"/>
      <c r="F67" s="16"/>
      <c r="G67" s="16"/>
    </row>
    <row r="68" spans="1:7" ht="15.75" hidden="1" customHeight="1" x14ac:dyDescent="0.25">
      <c r="A68" s="6" t="s">
        <v>404</v>
      </c>
      <c r="B68" s="136"/>
      <c r="C68" s="16"/>
      <c r="D68" s="16"/>
      <c r="E68" s="16"/>
      <c r="F68" s="16"/>
      <c r="G68" s="16"/>
    </row>
    <row r="69" spans="1:7" ht="21" customHeight="1" x14ac:dyDescent="0.25">
      <c r="A69" s="6" t="s">
        <v>96</v>
      </c>
      <c r="B69" s="135" t="s">
        <v>97</v>
      </c>
      <c r="C69" s="16"/>
      <c r="D69" s="16"/>
      <c r="E69" s="16"/>
      <c r="F69" s="16"/>
      <c r="G69" s="16"/>
    </row>
    <row r="70" spans="1:7" ht="15.75" hidden="1" customHeight="1" x14ac:dyDescent="0.25">
      <c r="A70" s="6" t="s">
        <v>98</v>
      </c>
      <c r="B70" s="7" t="s">
        <v>79</v>
      </c>
      <c r="C70" s="16"/>
      <c r="D70" s="16"/>
      <c r="E70" s="16"/>
      <c r="F70" s="16"/>
      <c r="G70" s="16"/>
    </row>
    <row r="71" spans="1:7" ht="15.75" hidden="1" customHeight="1" x14ac:dyDescent="0.25">
      <c r="A71" s="6" t="s">
        <v>99</v>
      </c>
      <c r="B71" s="12" t="s">
        <v>81</v>
      </c>
      <c r="C71" s="16"/>
      <c r="D71" s="16"/>
      <c r="E71" s="16"/>
      <c r="F71" s="16"/>
      <c r="G71" s="16"/>
    </row>
    <row r="72" spans="1:7" ht="15.75" hidden="1" customHeight="1" x14ac:dyDescent="0.25">
      <c r="A72" s="6" t="s">
        <v>405</v>
      </c>
      <c r="B72" s="136" t="s">
        <v>14</v>
      </c>
      <c r="C72" s="16"/>
      <c r="D72" s="16"/>
      <c r="E72" s="16"/>
      <c r="F72" s="16"/>
      <c r="G72" s="16"/>
    </row>
    <row r="73" spans="1:7" ht="15.75" hidden="1" customHeight="1" x14ac:dyDescent="0.25">
      <c r="A73" s="6" t="s">
        <v>406</v>
      </c>
      <c r="B73" s="136" t="s">
        <v>15</v>
      </c>
      <c r="C73" s="16"/>
      <c r="D73" s="16"/>
      <c r="E73" s="16"/>
      <c r="F73" s="16"/>
      <c r="G73" s="16"/>
    </row>
    <row r="74" spans="1:7" ht="15.75" hidden="1" customHeight="1" x14ac:dyDescent="0.25">
      <c r="A74" s="6" t="s">
        <v>407</v>
      </c>
      <c r="B74" s="136" t="s">
        <v>16</v>
      </c>
      <c r="C74" s="16"/>
      <c r="D74" s="16"/>
      <c r="E74" s="16"/>
      <c r="F74" s="16"/>
      <c r="G74" s="16"/>
    </row>
    <row r="75" spans="1:7" ht="15.75" hidden="1" customHeight="1" x14ac:dyDescent="0.25">
      <c r="A75" s="6" t="s">
        <v>408</v>
      </c>
      <c r="B75" s="136" t="s">
        <v>17</v>
      </c>
      <c r="C75" s="16"/>
      <c r="D75" s="16"/>
      <c r="E75" s="16"/>
      <c r="F75" s="16"/>
      <c r="G75" s="16"/>
    </row>
    <row r="76" spans="1:7" ht="15.75" hidden="1" customHeight="1" x14ac:dyDescent="0.25">
      <c r="A76" s="6" t="s">
        <v>409</v>
      </c>
      <c r="B76" s="136" t="s">
        <v>18</v>
      </c>
      <c r="C76" s="16"/>
      <c r="D76" s="16"/>
      <c r="E76" s="16"/>
      <c r="F76" s="16"/>
      <c r="G76" s="16"/>
    </row>
    <row r="77" spans="1:7" ht="15.75" hidden="1" customHeight="1" x14ac:dyDescent="0.25">
      <c r="A77" s="6" t="s">
        <v>410</v>
      </c>
      <c r="B77" s="136" t="s">
        <v>19</v>
      </c>
      <c r="C77" s="16"/>
      <c r="D77" s="16"/>
      <c r="E77" s="16"/>
      <c r="F77" s="16"/>
      <c r="G77" s="16"/>
    </row>
    <row r="78" spans="1:7" ht="15.75" hidden="1" customHeight="1" x14ac:dyDescent="0.25">
      <c r="A78" s="6" t="s">
        <v>100</v>
      </c>
      <c r="B78" s="12" t="s">
        <v>83</v>
      </c>
      <c r="C78" s="16"/>
      <c r="D78" s="16"/>
      <c r="E78" s="16"/>
      <c r="F78" s="16"/>
      <c r="G78" s="16"/>
    </row>
    <row r="79" spans="1:7" ht="15.75" hidden="1" customHeight="1" x14ac:dyDescent="0.25">
      <c r="A79" s="6" t="s">
        <v>411</v>
      </c>
      <c r="B79" s="136" t="s">
        <v>14</v>
      </c>
      <c r="C79" s="16"/>
      <c r="D79" s="16"/>
      <c r="E79" s="16"/>
      <c r="F79" s="16"/>
      <c r="G79" s="16"/>
    </row>
    <row r="80" spans="1:7" ht="15.75" hidden="1" customHeight="1" x14ac:dyDescent="0.25">
      <c r="A80" s="6" t="s">
        <v>412</v>
      </c>
      <c r="B80" s="136" t="s">
        <v>15</v>
      </c>
      <c r="C80" s="16"/>
      <c r="D80" s="16"/>
      <c r="E80" s="16"/>
      <c r="F80" s="16"/>
      <c r="G80" s="16"/>
    </row>
    <row r="81" spans="1:7" ht="15.75" hidden="1" customHeight="1" x14ac:dyDescent="0.25">
      <c r="A81" s="6" t="s">
        <v>413</v>
      </c>
      <c r="B81" s="136" t="s">
        <v>16</v>
      </c>
      <c r="C81" s="16"/>
      <c r="D81" s="16"/>
      <c r="E81" s="16"/>
      <c r="F81" s="16"/>
      <c r="G81" s="16"/>
    </row>
    <row r="82" spans="1:7" ht="15.75" hidden="1" customHeight="1" x14ac:dyDescent="0.25">
      <c r="A82" s="6" t="s">
        <v>414</v>
      </c>
      <c r="B82" s="136" t="s">
        <v>17</v>
      </c>
      <c r="C82" s="16"/>
      <c r="D82" s="16"/>
      <c r="E82" s="16"/>
      <c r="F82" s="16"/>
      <c r="G82" s="16"/>
    </row>
    <row r="83" spans="1:7" ht="15.75" hidden="1" customHeight="1" x14ac:dyDescent="0.25">
      <c r="A83" s="6" t="s">
        <v>415</v>
      </c>
      <c r="B83" s="136" t="s">
        <v>18</v>
      </c>
      <c r="C83" s="16"/>
      <c r="D83" s="16"/>
      <c r="E83" s="16"/>
      <c r="F83" s="16"/>
      <c r="G83" s="16"/>
    </row>
    <row r="84" spans="1:7" ht="15.75" hidden="1" customHeight="1" x14ac:dyDescent="0.25">
      <c r="A84" s="6" t="s">
        <v>416</v>
      </c>
      <c r="B84" s="136" t="s">
        <v>19</v>
      </c>
      <c r="C84" s="16"/>
      <c r="D84" s="16"/>
      <c r="E84" s="16"/>
      <c r="F84" s="16"/>
      <c r="G84" s="16"/>
    </row>
    <row r="85" spans="1:7" ht="21" customHeight="1" x14ac:dyDescent="0.25">
      <c r="A85" s="6" t="s">
        <v>101</v>
      </c>
      <c r="B85" s="7" t="s">
        <v>85</v>
      </c>
      <c r="C85" s="16"/>
      <c r="D85" s="16"/>
      <c r="E85" s="16"/>
      <c r="F85" s="16"/>
      <c r="G85" s="16"/>
    </row>
    <row r="86" spans="1:7" ht="21" customHeight="1" x14ac:dyDescent="0.25">
      <c r="A86" s="6" t="s">
        <v>102</v>
      </c>
      <c r="B86" s="12" t="s">
        <v>81</v>
      </c>
      <c r="C86" s="16"/>
      <c r="D86" s="16"/>
      <c r="E86" s="16"/>
      <c r="F86" s="16"/>
      <c r="G86" s="16"/>
    </row>
    <row r="87" spans="1:7" ht="21" customHeight="1" x14ac:dyDescent="0.25">
      <c r="A87" s="6" t="s">
        <v>417</v>
      </c>
      <c r="B87" s="140" t="s">
        <v>14</v>
      </c>
      <c r="C87" s="20"/>
      <c r="D87" s="20"/>
      <c r="E87" s="20">
        <f>E88</f>
        <v>1.4999999999999999E-2</v>
      </c>
      <c r="F87" s="20">
        <f t="shared" ref="F87:G87" si="2">F88</f>
        <v>1197.27</v>
      </c>
      <c r="G87" s="18">
        <f t="shared" si="2"/>
        <v>479.27661999999998</v>
      </c>
    </row>
    <row r="88" spans="1:7" ht="65.25" customHeight="1" x14ac:dyDescent="0.25">
      <c r="A88" s="6"/>
      <c r="B88" s="13" t="str">
        <f>B56</f>
        <v>Строительство ПС - 35 кВ "Лента" с ВЛ-35 и 10 кВ для обеспечения тех. присоединения энергопринимающих устройств торгового комплекса ООО "Лента" в п. Иноземцево (договор об осущю тех. прис. от 09.04.2014г. № 170/2014 )</v>
      </c>
      <c r="C88" s="16">
        <v>2016</v>
      </c>
      <c r="D88" s="16">
        <v>35</v>
      </c>
      <c r="E88" s="16">
        <v>1.4999999999999999E-2</v>
      </c>
      <c r="F88" s="11">
        <v>1197.27</v>
      </c>
      <c r="G88" s="11">
        <v>479.27661999999998</v>
      </c>
    </row>
    <row r="89" spans="1:7" ht="15.75" hidden="1" customHeight="1" x14ac:dyDescent="0.25">
      <c r="A89" s="6" t="s">
        <v>418</v>
      </c>
      <c r="B89" s="136"/>
      <c r="C89" s="8"/>
      <c r="D89" s="8"/>
      <c r="E89" s="8"/>
      <c r="F89" s="8"/>
      <c r="G89" s="8"/>
    </row>
    <row r="90" spans="1:7" ht="15.75" hidden="1" customHeight="1" x14ac:dyDescent="0.25">
      <c r="A90" s="6" t="s">
        <v>419</v>
      </c>
      <c r="B90" s="136"/>
      <c r="C90" s="8"/>
      <c r="D90" s="8"/>
      <c r="E90" s="8"/>
      <c r="F90" s="8"/>
      <c r="G90" s="8"/>
    </row>
    <row r="91" spans="1:7" ht="15.75" hidden="1" customHeight="1" x14ac:dyDescent="0.25">
      <c r="A91" s="6" t="s">
        <v>420</v>
      </c>
      <c r="B91" s="136"/>
      <c r="C91" s="8"/>
      <c r="D91" s="8"/>
      <c r="E91" s="8"/>
      <c r="F91" s="8"/>
      <c r="G91" s="8"/>
    </row>
    <row r="92" spans="1:7" ht="15.75" hidden="1" customHeight="1" x14ac:dyDescent="0.25">
      <c r="A92" s="6" t="s">
        <v>421</v>
      </c>
      <c r="B92" s="136"/>
      <c r="C92" s="8"/>
      <c r="D92" s="8"/>
      <c r="E92" s="8"/>
      <c r="F92" s="8"/>
      <c r="G92" s="8"/>
    </row>
    <row r="93" spans="1:7" ht="15.75" hidden="1" customHeight="1" x14ac:dyDescent="0.25">
      <c r="A93" s="6" t="s">
        <v>422</v>
      </c>
      <c r="B93" s="136"/>
      <c r="C93" s="8"/>
      <c r="D93" s="8"/>
      <c r="E93" s="8"/>
      <c r="F93" s="8"/>
      <c r="G93" s="8"/>
    </row>
    <row r="94" spans="1:7" ht="15.75" hidden="1" customHeight="1" x14ac:dyDescent="0.25">
      <c r="A94" s="6" t="s">
        <v>103</v>
      </c>
      <c r="B94" s="12"/>
      <c r="C94" s="8"/>
      <c r="D94" s="8"/>
      <c r="E94" s="8"/>
      <c r="F94" s="8"/>
      <c r="G94" s="8"/>
    </row>
    <row r="95" spans="1:7" ht="15.75" hidden="1" customHeight="1" x14ac:dyDescent="0.25">
      <c r="A95" s="6" t="s">
        <v>423</v>
      </c>
      <c r="B95" s="136"/>
      <c r="C95" s="8"/>
      <c r="D95" s="8"/>
      <c r="E95" s="8"/>
      <c r="F95" s="8"/>
      <c r="G95" s="8"/>
    </row>
    <row r="96" spans="1:7" ht="15.75" hidden="1" customHeight="1" x14ac:dyDescent="0.25">
      <c r="A96" s="6" t="s">
        <v>424</v>
      </c>
      <c r="B96" s="136"/>
      <c r="C96" s="8"/>
      <c r="D96" s="8"/>
      <c r="E96" s="8"/>
      <c r="F96" s="8"/>
      <c r="G96" s="8"/>
    </row>
    <row r="97" spans="1:7" ht="15.75" hidden="1" customHeight="1" x14ac:dyDescent="0.25">
      <c r="A97" s="6" t="s">
        <v>425</v>
      </c>
      <c r="B97" s="136"/>
      <c r="C97" s="8"/>
      <c r="D97" s="8"/>
      <c r="E97" s="8"/>
      <c r="F97" s="8"/>
      <c r="G97" s="8"/>
    </row>
    <row r="98" spans="1:7" ht="15.75" hidden="1" customHeight="1" x14ac:dyDescent="0.25">
      <c r="A98" s="6" t="s">
        <v>426</v>
      </c>
      <c r="B98" s="136"/>
      <c r="C98" s="8"/>
      <c r="D98" s="8"/>
      <c r="E98" s="8"/>
      <c r="F98" s="8"/>
      <c r="G98" s="8"/>
    </row>
    <row r="99" spans="1:7" ht="15.75" hidden="1" customHeight="1" x14ac:dyDescent="0.25">
      <c r="A99" s="6" t="s">
        <v>427</v>
      </c>
      <c r="B99" s="136"/>
      <c r="C99" s="8"/>
      <c r="D99" s="8"/>
      <c r="E99" s="8"/>
      <c r="F99" s="8"/>
      <c r="G99" s="8"/>
    </row>
    <row r="100" spans="1:7" ht="15.75" hidden="1" customHeight="1" x14ac:dyDescent="0.25">
      <c r="A100" s="6" t="s">
        <v>428</v>
      </c>
      <c r="B100" s="136"/>
      <c r="C100" s="8"/>
      <c r="D100" s="8"/>
      <c r="E100" s="8"/>
      <c r="F100" s="8"/>
      <c r="G100" s="8"/>
    </row>
    <row r="101" spans="1:7" ht="15.75" hidden="1" customHeight="1" x14ac:dyDescent="0.25">
      <c r="A101" s="6" t="s">
        <v>104</v>
      </c>
      <c r="B101" s="135"/>
      <c r="C101" s="8"/>
      <c r="D101" s="8"/>
      <c r="E101" s="8"/>
      <c r="F101" s="8"/>
      <c r="G101" s="8"/>
    </row>
    <row r="102" spans="1:7" ht="15.75" hidden="1" customHeight="1" x14ac:dyDescent="0.25">
      <c r="A102" s="6" t="s">
        <v>105</v>
      </c>
      <c r="B102" s="7"/>
      <c r="C102" s="8"/>
      <c r="D102" s="8"/>
      <c r="E102" s="8"/>
      <c r="F102" s="8"/>
      <c r="G102" s="8"/>
    </row>
    <row r="103" spans="1:7" ht="15.75" hidden="1" customHeight="1" x14ac:dyDescent="0.25">
      <c r="A103" s="6" t="s">
        <v>106</v>
      </c>
      <c r="B103" s="12"/>
      <c r="C103" s="8"/>
      <c r="D103" s="8"/>
      <c r="E103" s="8"/>
      <c r="F103" s="8"/>
      <c r="G103" s="8"/>
    </row>
    <row r="104" spans="1:7" ht="15.75" hidden="1" customHeight="1" x14ac:dyDescent="0.25">
      <c r="A104" s="6" t="s">
        <v>429</v>
      </c>
      <c r="B104" s="136"/>
      <c r="C104" s="8"/>
      <c r="D104" s="8"/>
      <c r="E104" s="8"/>
      <c r="F104" s="8"/>
      <c r="G104" s="8"/>
    </row>
    <row r="105" spans="1:7" ht="15.75" hidden="1" customHeight="1" x14ac:dyDescent="0.25">
      <c r="A105" s="6" t="s">
        <v>430</v>
      </c>
      <c r="B105" s="136"/>
      <c r="C105" s="8"/>
      <c r="D105" s="8"/>
      <c r="E105" s="8"/>
      <c r="F105" s="8"/>
      <c r="G105" s="8"/>
    </row>
    <row r="106" spans="1:7" ht="15.75" hidden="1" customHeight="1" x14ac:dyDescent="0.25">
      <c r="A106" s="6" t="s">
        <v>431</v>
      </c>
      <c r="B106" s="136"/>
      <c r="C106" s="8"/>
      <c r="D106" s="8"/>
      <c r="E106" s="8"/>
      <c r="F106" s="8"/>
      <c r="G106" s="8"/>
    </row>
    <row r="107" spans="1:7" ht="15.75" hidden="1" customHeight="1" x14ac:dyDescent="0.25">
      <c r="A107" s="6" t="s">
        <v>432</v>
      </c>
      <c r="B107" s="136"/>
      <c r="C107" s="8"/>
      <c r="D107" s="8"/>
      <c r="E107" s="8"/>
      <c r="F107" s="8"/>
      <c r="G107" s="8"/>
    </row>
    <row r="108" spans="1:7" ht="15.75" hidden="1" customHeight="1" x14ac:dyDescent="0.25">
      <c r="A108" s="6" t="s">
        <v>433</v>
      </c>
      <c r="B108" s="136"/>
      <c r="C108" s="8"/>
      <c r="D108" s="8"/>
      <c r="E108" s="8"/>
      <c r="F108" s="8"/>
      <c r="G108" s="8"/>
    </row>
    <row r="109" spans="1:7" ht="15.75" hidden="1" customHeight="1" x14ac:dyDescent="0.25">
      <c r="A109" s="6" t="s">
        <v>434</v>
      </c>
      <c r="B109" s="136"/>
      <c r="C109" s="8"/>
      <c r="D109" s="8"/>
      <c r="E109" s="8"/>
      <c r="F109" s="8"/>
      <c r="G109" s="8"/>
    </row>
    <row r="110" spans="1:7" ht="15.75" hidden="1" customHeight="1" x14ac:dyDescent="0.25">
      <c r="A110" s="6" t="s">
        <v>107</v>
      </c>
      <c r="B110" s="12"/>
      <c r="C110" s="8"/>
      <c r="D110" s="8"/>
      <c r="E110" s="8"/>
      <c r="F110" s="8"/>
      <c r="G110" s="8"/>
    </row>
    <row r="111" spans="1:7" ht="15.75" hidden="1" customHeight="1" x14ac:dyDescent="0.25">
      <c r="A111" s="6" t="s">
        <v>435</v>
      </c>
      <c r="B111" s="136"/>
      <c r="C111" s="8"/>
      <c r="D111" s="8"/>
      <c r="E111" s="8"/>
      <c r="F111" s="8"/>
      <c r="G111" s="8"/>
    </row>
    <row r="112" spans="1:7" ht="15.75" hidden="1" customHeight="1" x14ac:dyDescent="0.25">
      <c r="A112" s="6" t="s">
        <v>436</v>
      </c>
      <c r="B112" s="136"/>
      <c r="C112" s="8"/>
      <c r="D112" s="8"/>
      <c r="E112" s="8"/>
      <c r="F112" s="8"/>
      <c r="G112" s="8"/>
    </row>
    <row r="113" spans="1:7" ht="15.75" hidden="1" customHeight="1" x14ac:dyDescent="0.25">
      <c r="A113" s="6" t="s">
        <v>437</v>
      </c>
      <c r="B113" s="136"/>
      <c r="C113" s="8"/>
      <c r="D113" s="8"/>
      <c r="E113" s="8"/>
      <c r="F113" s="8"/>
      <c r="G113" s="8"/>
    </row>
    <row r="114" spans="1:7" ht="15.75" hidden="1" customHeight="1" x14ac:dyDescent="0.25">
      <c r="A114" s="6" t="s">
        <v>438</v>
      </c>
      <c r="B114" s="136"/>
      <c r="C114" s="8"/>
      <c r="D114" s="8"/>
      <c r="E114" s="8"/>
      <c r="F114" s="8"/>
      <c r="G114" s="8"/>
    </row>
    <row r="115" spans="1:7" ht="15.75" hidden="1" customHeight="1" x14ac:dyDescent="0.25">
      <c r="A115" s="6" t="s">
        <v>439</v>
      </c>
      <c r="B115" s="136"/>
      <c r="C115" s="8"/>
      <c r="D115" s="8"/>
      <c r="E115" s="8"/>
      <c r="F115" s="8"/>
      <c r="G115" s="8"/>
    </row>
    <row r="116" spans="1:7" ht="15.75" hidden="1" customHeight="1" x14ac:dyDescent="0.25">
      <c r="A116" s="6" t="s">
        <v>440</v>
      </c>
      <c r="B116" s="136"/>
      <c r="C116" s="8"/>
      <c r="D116" s="8"/>
      <c r="E116" s="8"/>
      <c r="F116" s="8"/>
      <c r="G116" s="8"/>
    </row>
    <row r="117" spans="1:7" ht="15.75" hidden="1" customHeight="1" x14ac:dyDescent="0.25">
      <c r="A117" s="6" t="s">
        <v>108</v>
      </c>
      <c r="B117" s="7"/>
      <c r="C117" s="8"/>
      <c r="D117" s="8"/>
      <c r="E117" s="8"/>
      <c r="F117" s="8"/>
      <c r="G117" s="8"/>
    </row>
    <row r="118" spans="1:7" ht="15.75" hidden="1" customHeight="1" x14ac:dyDescent="0.25">
      <c r="A118" s="6" t="s">
        <v>109</v>
      </c>
      <c r="B118" s="12"/>
      <c r="C118" s="8"/>
      <c r="D118" s="8"/>
      <c r="E118" s="8"/>
      <c r="F118" s="8"/>
      <c r="G118" s="8"/>
    </row>
    <row r="119" spans="1:7" ht="15.75" hidden="1" customHeight="1" x14ac:dyDescent="0.25">
      <c r="A119" s="6" t="s">
        <v>441</v>
      </c>
      <c r="B119" s="136"/>
      <c r="C119" s="8"/>
      <c r="D119" s="8"/>
      <c r="E119" s="8"/>
      <c r="F119" s="8"/>
      <c r="G119" s="8"/>
    </row>
    <row r="120" spans="1:7" ht="15.75" hidden="1" customHeight="1" x14ac:dyDescent="0.25">
      <c r="A120" s="6" t="s">
        <v>442</v>
      </c>
      <c r="B120" s="136"/>
      <c r="C120" s="8"/>
      <c r="D120" s="8"/>
      <c r="E120" s="8"/>
      <c r="F120" s="8"/>
      <c r="G120" s="8"/>
    </row>
    <row r="121" spans="1:7" ht="15.75" hidden="1" customHeight="1" x14ac:dyDescent="0.25">
      <c r="A121" s="6" t="s">
        <v>443</v>
      </c>
      <c r="B121" s="136"/>
      <c r="C121" s="8"/>
      <c r="D121" s="8"/>
      <c r="E121" s="8"/>
      <c r="F121" s="8"/>
      <c r="G121" s="8"/>
    </row>
    <row r="122" spans="1:7" ht="15.75" hidden="1" customHeight="1" x14ac:dyDescent="0.25">
      <c r="A122" s="6" t="s">
        <v>444</v>
      </c>
      <c r="B122" s="136"/>
      <c r="C122" s="8"/>
      <c r="D122" s="8"/>
      <c r="E122" s="8"/>
      <c r="F122" s="8"/>
      <c r="G122" s="8"/>
    </row>
    <row r="123" spans="1:7" ht="15.75" hidden="1" customHeight="1" x14ac:dyDescent="0.25">
      <c r="A123" s="6" t="s">
        <v>445</v>
      </c>
      <c r="B123" s="136"/>
      <c r="C123" s="8"/>
      <c r="D123" s="8"/>
      <c r="E123" s="8"/>
      <c r="F123" s="8"/>
      <c r="G123" s="8"/>
    </row>
    <row r="124" spans="1:7" ht="15.75" hidden="1" customHeight="1" x14ac:dyDescent="0.25">
      <c r="A124" s="6" t="s">
        <v>446</v>
      </c>
      <c r="B124" s="136"/>
      <c r="C124" s="8"/>
      <c r="D124" s="8"/>
      <c r="E124" s="8"/>
      <c r="F124" s="8"/>
      <c r="G124" s="8"/>
    </row>
    <row r="125" spans="1:7" ht="15.75" hidden="1" customHeight="1" x14ac:dyDescent="0.25">
      <c r="A125" s="6" t="s">
        <v>110</v>
      </c>
      <c r="B125" s="12"/>
      <c r="C125" s="8"/>
      <c r="D125" s="8"/>
      <c r="E125" s="8"/>
      <c r="F125" s="8"/>
      <c r="G125" s="8"/>
    </row>
    <row r="126" spans="1:7" ht="15.75" hidden="1" customHeight="1" x14ac:dyDescent="0.25">
      <c r="A126" s="6" t="s">
        <v>447</v>
      </c>
      <c r="B126" s="136"/>
      <c r="C126" s="8"/>
      <c r="D126" s="8"/>
      <c r="E126" s="8"/>
      <c r="F126" s="8"/>
      <c r="G126" s="8"/>
    </row>
    <row r="127" spans="1:7" ht="15.75" hidden="1" customHeight="1" x14ac:dyDescent="0.25">
      <c r="A127" s="6" t="s">
        <v>448</v>
      </c>
      <c r="B127" s="136"/>
      <c r="C127" s="8"/>
      <c r="D127" s="8"/>
      <c r="E127" s="8"/>
      <c r="F127" s="8"/>
      <c r="G127" s="8"/>
    </row>
    <row r="128" spans="1:7" ht="15.75" hidden="1" customHeight="1" x14ac:dyDescent="0.25">
      <c r="A128" s="6" t="s">
        <v>449</v>
      </c>
      <c r="B128" s="136"/>
      <c r="C128" s="8"/>
      <c r="D128" s="8"/>
      <c r="E128" s="8"/>
      <c r="F128" s="8"/>
      <c r="G128" s="8"/>
    </row>
    <row r="129" spans="1:7" ht="15.75" hidden="1" customHeight="1" x14ac:dyDescent="0.25">
      <c r="A129" s="6" t="s">
        <v>450</v>
      </c>
      <c r="B129" s="136"/>
      <c r="C129" s="8"/>
      <c r="D129" s="8"/>
      <c r="E129" s="8"/>
      <c r="F129" s="8"/>
      <c r="G129" s="8"/>
    </row>
    <row r="130" spans="1:7" ht="15.75" hidden="1" customHeight="1" x14ac:dyDescent="0.25">
      <c r="A130" s="6" t="s">
        <v>451</v>
      </c>
      <c r="B130" s="136"/>
      <c r="C130" s="8"/>
      <c r="D130" s="8"/>
      <c r="E130" s="8"/>
      <c r="F130" s="8"/>
      <c r="G130" s="8"/>
    </row>
    <row r="131" spans="1:7" ht="15.75" hidden="1" customHeight="1" x14ac:dyDescent="0.25">
      <c r="A131" s="6" t="s">
        <v>452</v>
      </c>
      <c r="B131" s="136"/>
      <c r="C131" s="8"/>
      <c r="D131" s="8"/>
      <c r="E131" s="8"/>
      <c r="F131" s="8"/>
      <c r="G131" s="8"/>
    </row>
    <row r="132" spans="1:7" ht="15.75" hidden="1" customHeight="1" x14ac:dyDescent="0.25">
      <c r="A132" s="6" t="s">
        <v>111</v>
      </c>
      <c r="B132" s="135"/>
      <c r="C132" s="8"/>
      <c r="D132" s="8"/>
      <c r="E132" s="8"/>
      <c r="F132" s="8"/>
      <c r="G132" s="8"/>
    </row>
    <row r="133" spans="1:7" ht="15.75" hidden="1" customHeight="1" x14ac:dyDescent="0.25">
      <c r="A133" s="6" t="s">
        <v>112</v>
      </c>
      <c r="B133" s="7"/>
      <c r="C133" s="8"/>
      <c r="D133" s="8"/>
      <c r="E133" s="8"/>
      <c r="F133" s="8"/>
      <c r="G133" s="8"/>
    </row>
    <row r="134" spans="1:7" ht="15.75" hidden="1" customHeight="1" x14ac:dyDescent="0.25">
      <c r="A134" s="6" t="s">
        <v>113</v>
      </c>
      <c r="B134" s="12"/>
      <c r="C134" s="8"/>
      <c r="D134" s="8"/>
      <c r="E134" s="8"/>
      <c r="F134" s="8"/>
      <c r="G134" s="8"/>
    </row>
    <row r="135" spans="1:7" ht="15.75" hidden="1" customHeight="1" x14ac:dyDescent="0.25">
      <c r="A135" s="6" t="s">
        <v>453</v>
      </c>
      <c r="B135" s="136"/>
      <c r="C135" s="8"/>
      <c r="D135" s="8"/>
      <c r="E135" s="8"/>
      <c r="F135" s="8"/>
      <c r="G135" s="8"/>
    </row>
    <row r="136" spans="1:7" ht="15.75" hidden="1" customHeight="1" x14ac:dyDescent="0.25">
      <c r="A136" s="6" t="s">
        <v>454</v>
      </c>
      <c r="B136" s="136"/>
      <c r="C136" s="8"/>
      <c r="D136" s="8"/>
      <c r="E136" s="8"/>
      <c r="F136" s="8"/>
      <c r="G136" s="8"/>
    </row>
    <row r="137" spans="1:7" ht="15.75" hidden="1" customHeight="1" x14ac:dyDescent="0.25">
      <c r="A137" s="6" t="s">
        <v>455</v>
      </c>
      <c r="B137" s="136"/>
      <c r="C137" s="8"/>
      <c r="D137" s="8"/>
      <c r="E137" s="8"/>
      <c r="F137" s="8"/>
      <c r="G137" s="8"/>
    </row>
    <row r="138" spans="1:7" ht="15.75" hidden="1" customHeight="1" x14ac:dyDescent="0.25">
      <c r="A138" s="6" t="s">
        <v>456</v>
      </c>
      <c r="B138" s="136"/>
      <c r="C138" s="8"/>
      <c r="D138" s="8"/>
      <c r="E138" s="8"/>
      <c r="F138" s="8"/>
      <c r="G138" s="8"/>
    </row>
    <row r="139" spans="1:7" ht="15.75" hidden="1" customHeight="1" x14ac:dyDescent="0.25">
      <c r="A139" s="6" t="s">
        <v>457</v>
      </c>
      <c r="B139" s="136"/>
      <c r="C139" s="8"/>
      <c r="D139" s="8"/>
      <c r="E139" s="8"/>
      <c r="F139" s="8"/>
      <c r="G139" s="8"/>
    </row>
    <row r="140" spans="1:7" ht="15.75" hidden="1" customHeight="1" x14ac:dyDescent="0.25">
      <c r="A140" s="6" t="s">
        <v>458</v>
      </c>
      <c r="B140" s="136"/>
      <c r="C140" s="8"/>
      <c r="D140" s="8"/>
      <c r="E140" s="8"/>
      <c r="F140" s="8"/>
      <c r="G140" s="8"/>
    </row>
    <row r="141" spans="1:7" ht="15.75" hidden="1" customHeight="1" x14ac:dyDescent="0.25">
      <c r="A141" s="6" t="s">
        <v>114</v>
      </c>
      <c r="B141" s="12"/>
      <c r="C141" s="8"/>
      <c r="D141" s="8"/>
      <c r="E141" s="8"/>
      <c r="F141" s="8"/>
      <c r="G141" s="8"/>
    </row>
    <row r="142" spans="1:7" ht="15.75" hidden="1" customHeight="1" x14ac:dyDescent="0.25">
      <c r="A142" s="6" t="s">
        <v>459</v>
      </c>
      <c r="B142" s="136"/>
      <c r="C142" s="8"/>
      <c r="D142" s="8"/>
      <c r="E142" s="8"/>
      <c r="F142" s="8"/>
      <c r="G142" s="8"/>
    </row>
    <row r="143" spans="1:7" ht="15.75" hidden="1" customHeight="1" x14ac:dyDescent="0.25">
      <c r="A143" s="6" t="s">
        <v>460</v>
      </c>
      <c r="B143" s="136"/>
      <c r="C143" s="8"/>
      <c r="D143" s="8"/>
      <c r="E143" s="8"/>
      <c r="F143" s="8"/>
      <c r="G143" s="8"/>
    </row>
    <row r="144" spans="1:7" ht="15.75" hidden="1" customHeight="1" x14ac:dyDescent="0.25">
      <c r="A144" s="6" t="s">
        <v>461</v>
      </c>
      <c r="B144" s="136"/>
      <c r="C144" s="8"/>
      <c r="D144" s="8"/>
      <c r="E144" s="8"/>
      <c r="F144" s="8"/>
      <c r="G144" s="8"/>
    </row>
    <row r="145" spans="1:7" hidden="1" x14ac:dyDescent="0.25">
      <c r="A145" s="6" t="s">
        <v>462</v>
      </c>
      <c r="B145" s="136"/>
      <c r="C145" s="8"/>
      <c r="D145" s="8"/>
      <c r="E145" s="8"/>
      <c r="F145" s="8"/>
      <c r="G145" s="8"/>
    </row>
    <row r="146" spans="1:7" hidden="1" x14ac:dyDescent="0.25">
      <c r="A146" s="6" t="s">
        <v>463</v>
      </c>
      <c r="B146" s="136"/>
      <c r="C146" s="8"/>
      <c r="D146" s="8"/>
      <c r="E146" s="8"/>
      <c r="F146" s="8"/>
      <c r="G146" s="8"/>
    </row>
    <row r="147" spans="1:7" hidden="1" x14ac:dyDescent="0.25">
      <c r="A147" s="6" t="s">
        <v>464</v>
      </c>
      <c r="B147" s="136"/>
      <c r="C147" s="8"/>
      <c r="D147" s="8"/>
      <c r="E147" s="8"/>
      <c r="F147" s="8"/>
      <c r="G147" s="8"/>
    </row>
    <row r="148" spans="1:7" hidden="1" x14ac:dyDescent="0.25">
      <c r="A148" s="6" t="s">
        <v>115</v>
      </c>
      <c r="B148" s="7"/>
      <c r="C148" s="8"/>
      <c r="D148" s="8"/>
      <c r="E148" s="8"/>
      <c r="F148" s="8"/>
      <c r="G148" s="8"/>
    </row>
    <row r="149" spans="1:7" hidden="1" x14ac:dyDescent="0.25">
      <c r="A149" s="6" t="s">
        <v>116</v>
      </c>
      <c r="B149" s="12"/>
      <c r="C149" s="8"/>
      <c r="D149" s="8"/>
      <c r="E149" s="8"/>
      <c r="F149" s="8"/>
      <c r="G149" s="8"/>
    </row>
    <row r="150" spans="1:7" hidden="1" x14ac:dyDescent="0.25">
      <c r="A150" s="6" t="s">
        <v>465</v>
      </c>
      <c r="B150" s="136"/>
      <c r="C150" s="8"/>
      <c r="D150" s="8"/>
      <c r="E150" s="8"/>
      <c r="F150" s="8"/>
      <c r="G150" s="8"/>
    </row>
    <row r="151" spans="1:7" hidden="1" x14ac:dyDescent="0.25">
      <c r="A151" s="6" t="s">
        <v>466</v>
      </c>
      <c r="B151" s="136"/>
      <c r="C151" s="8"/>
      <c r="D151" s="8"/>
      <c r="E151" s="8"/>
      <c r="F151" s="8"/>
      <c r="G151" s="8"/>
    </row>
    <row r="152" spans="1:7" hidden="1" x14ac:dyDescent="0.25">
      <c r="A152" s="6" t="s">
        <v>467</v>
      </c>
      <c r="B152" s="136"/>
      <c r="C152" s="8"/>
      <c r="D152" s="8"/>
      <c r="E152" s="8"/>
      <c r="F152" s="8"/>
      <c r="G152" s="8"/>
    </row>
    <row r="153" spans="1:7" hidden="1" x14ac:dyDescent="0.25">
      <c r="A153" s="6" t="s">
        <v>468</v>
      </c>
      <c r="B153" s="136"/>
      <c r="C153" s="8"/>
      <c r="D153" s="8"/>
      <c r="E153" s="8"/>
      <c r="F153" s="8"/>
      <c r="G153" s="8"/>
    </row>
    <row r="154" spans="1:7" hidden="1" x14ac:dyDescent="0.25">
      <c r="A154" s="6" t="s">
        <v>469</v>
      </c>
      <c r="B154" s="136"/>
      <c r="C154" s="8"/>
      <c r="D154" s="8"/>
      <c r="E154" s="8"/>
      <c r="F154" s="8"/>
      <c r="G154" s="8"/>
    </row>
    <row r="155" spans="1:7" hidden="1" x14ac:dyDescent="0.25">
      <c r="A155" s="6" t="s">
        <v>470</v>
      </c>
      <c r="B155" s="136"/>
      <c r="C155" s="8"/>
      <c r="D155" s="8"/>
      <c r="E155" s="8"/>
      <c r="F155" s="8"/>
      <c r="G155" s="8"/>
    </row>
    <row r="156" spans="1:7" hidden="1" x14ac:dyDescent="0.25">
      <c r="A156" s="6" t="s">
        <v>117</v>
      </c>
      <c r="B156" s="12"/>
      <c r="C156" s="8"/>
      <c r="D156" s="8"/>
      <c r="E156" s="8"/>
      <c r="F156" s="8"/>
      <c r="G156" s="8"/>
    </row>
    <row r="157" spans="1:7" hidden="1" x14ac:dyDescent="0.25">
      <c r="A157" s="6" t="s">
        <v>471</v>
      </c>
      <c r="B157" s="136"/>
      <c r="C157" s="8"/>
      <c r="D157" s="8"/>
      <c r="E157" s="8"/>
      <c r="F157" s="8"/>
      <c r="G157" s="8"/>
    </row>
    <row r="158" spans="1:7" hidden="1" x14ac:dyDescent="0.25">
      <c r="A158" s="6" t="s">
        <v>472</v>
      </c>
      <c r="B158" s="136"/>
      <c r="C158" s="8"/>
      <c r="D158" s="8"/>
      <c r="E158" s="8"/>
      <c r="F158" s="8"/>
      <c r="G158" s="8"/>
    </row>
    <row r="159" spans="1:7" hidden="1" x14ac:dyDescent="0.25">
      <c r="A159" s="6" t="s">
        <v>473</v>
      </c>
      <c r="B159" s="136"/>
      <c r="C159" s="8"/>
      <c r="D159" s="8"/>
      <c r="E159" s="8"/>
      <c r="F159" s="8"/>
      <c r="G159" s="8"/>
    </row>
    <row r="160" spans="1:7" hidden="1" x14ac:dyDescent="0.25">
      <c r="A160" s="6" t="s">
        <v>474</v>
      </c>
      <c r="B160" s="136"/>
      <c r="C160" s="8"/>
      <c r="D160" s="8"/>
      <c r="E160" s="8"/>
      <c r="F160" s="8"/>
      <c r="G160" s="8"/>
    </row>
    <row r="161" spans="1:7" ht="15.75" hidden="1" customHeight="1" x14ac:dyDescent="0.25">
      <c r="A161" s="6" t="s">
        <v>475</v>
      </c>
      <c r="B161" s="136"/>
      <c r="C161" s="8"/>
      <c r="D161" s="8"/>
      <c r="E161" s="8"/>
      <c r="F161" s="8"/>
      <c r="G161" s="8"/>
    </row>
    <row r="162" spans="1:7" ht="15.75" hidden="1" customHeight="1" x14ac:dyDescent="0.25">
      <c r="A162" s="6" t="s">
        <v>476</v>
      </c>
      <c r="B162" s="136"/>
      <c r="C162" s="8"/>
      <c r="D162" s="8"/>
      <c r="E162" s="8"/>
      <c r="F162" s="8"/>
      <c r="G162" s="8"/>
    </row>
    <row r="163" spans="1:7" ht="31.5" hidden="1" customHeight="1" x14ac:dyDescent="0.25">
      <c r="A163" s="141" t="s">
        <v>118</v>
      </c>
      <c r="B163" s="142"/>
      <c r="C163" s="8"/>
      <c r="D163" s="8"/>
      <c r="E163" s="8"/>
      <c r="F163" s="8"/>
      <c r="G163" s="8"/>
    </row>
    <row r="164" spans="1:7" ht="15.75" hidden="1" customHeight="1" x14ac:dyDescent="0.25">
      <c r="A164" s="6" t="s">
        <v>119</v>
      </c>
      <c r="B164" s="7"/>
      <c r="C164" s="8"/>
      <c r="D164" s="8"/>
      <c r="E164" s="8"/>
      <c r="F164" s="8"/>
      <c r="G164" s="8"/>
    </row>
    <row r="165" spans="1:7" ht="15.75" hidden="1" customHeight="1" x14ac:dyDescent="0.25">
      <c r="A165" s="6" t="s">
        <v>120</v>
      </c>
      <c r="B165" s="12"/>
      <c r="C165" s="8"/>
      <c r="D165" s="8"/>
      <c r="E165" s="8"/>
      <c r="F165" s="8"/>
      <c r="G165" s="8"/>
    </row>
    <row r="166" spans="1:7" ht="15.75" hidden="1" customHeight="1" x14ac:dyDescent="0.25">
      <c r="A166" s="6" t="s">
        <v>477</v>
      </c>
      <c r="B166" s="136"/>
      <c r="C166" s="8"/>
      <c r="D166" s="8"/>
      <c r="E166" s="8"/>
      <c r="F166" s="8"/>
      <c r="G166" s="8"/>
    </row>
    <row r="167" spans="1:7" ht="15.75" hidden="1" customHeight="1" x14ac:dyDescent="0.25">
      <c r="A167" s="6" t="s">
        <v>478</v>
      </c>
      <c r="B167" s="136"/>
      <c r="C167" s="8"/>
      <c r="D167" s="8"/>
      <c r="E167" s="8"/>
      <c r="F167" s="8"/>
      <c r="G167" s="8"/>
    </row>
    <row r="168" spans="1:7" ht="15.75" hidden="1" customHeight="1" x14ac:dyDescent="0.25">
      <c r="A168" s="6" t="s">
        <v>479</v>
      </c>
      <c r="B168" s="136"/>
      <c r="C168" s="8"/>
      <c r="D168" s="8"/>
      <c r="E168" s="8"/>
      <c r="F168" s="8"/>
      <c r="G168" s="8"/>
    </row>
    <row r="169" spans="1:7" ht="15.75" hidden="1" customHeight="1" x14ac:dyDescent="0.25">
      <c r="A169" s="6" t="s">
        <v>480</v>
      </c>
      <c r="B169" s="136"/>
      <c r="C169" s="8"/>
      <c r="D169" s="8"/>
      <c r="E169" s="8"/>
      <c r="F169" s="8"/>
      <c r="G169" s="8"/>
    </row>
    <row r="170" spans="1:7" ht="15.75" hidden="1" customHeight="1" x14ac:dyDescent="0.25">
      <c r="A170" s="6" t="s">
        <v>481</v>
      </c>
      <c r="B170" s="136"/>
      <c r="C170" s="8"/>
      <c r="D170" s="8"/>
      <c r="E170" s="8"/>
      <c r="F170" s="8"/>
      <c r="G170" s="8"/>
    </row>
    <row r="171" spans="1:7" ht="15.75" hidden="1" customHeight="1" x14ac:dyDescent="0.25">
      <c r="A171" s="6" t="s">
        <v>482</v>
      </c>
      <c r="B171" s="136"/>
      <c r="C171" s="8"/>
      <c r="D171" s="8"/>
      <c r="E171" s="8"/>
      <c r="F171" s="8"/>
      <c r="G171" s="8"/>
    </row>
    <row r="172" spans="1:7" ht="15.75" hidden="1" customHeight="1" x14ac:dyDescent="0.25">
      <c r="A172" s="6" t="s">
        <v>121</v>
      </c>
      <c r="B172" s="12"/>
      <c r="C172" s="8"/>
      <c r="D172" s="8"/>
      <c r="E172" s="8"/>
      <c r="F172" s="8"/>
      <c r="G172" s="8"/>
    </row>
    <row r="173" spans="1:7" ht="15.75" hidden="1" customHeight="1" x14ac:dyDescent="0.25">
      <c r="A173" s="6" t="s">
        <v>483</v>
      </c>
      <c r="B173" s="136"/>
      <c r="C173" s="8"/>
      <c r="D173" s="8"/>
      <c r="E173" s="8"/>
      <c r="F173" s="8"/>
      <c r="G173" s="8"/>
    </row>
    <row r="174" spans="1:7" ht="15.75" hidden="1" customHeight="1" x14ac:dyDescent="0.25">
      <c r="A174" s="6" t="s">
        <v>484</v>
      </c>
      <c r="B174" s="136"/>
      <c r="C174" s="8"/>
      <c r="D174" s="8"/>
      <c r="E174" s="8"/>
      <c r="F174" s="8"/>
      <c r="G174" s="8"/>
    </row>
    <row r="175" spans="1:7" ht="15.75" hidden="1" customHeight="1" x14ac:dyDescent="0.25">
      <c r="A175" s="6" t="s">
        <v>485</v>
      </c>
      <c r="B175" s="136"/>
      <c r="C175" s="8"/>
      <c r="D175" s="8"/>
      <c r="E175" s="8"/>
      <c r="F175" s="8"/>
      <c r="G175" s="8"/>
    </row>
    <row r="176" spans="1:7" ht="15.75" hidden="1" customHeight="1" x14ac:dyDescent="0.25">
      <c r="A176" s="6" t="s">
        <v>486</v>
      </c>
      <c r="B176" s="136"/>
      <c r="C176" s="8"/>
      <c r="D176" s="8"/>
      <c r="E176" s="8"/>
      <c r="F176" s="8"/>
      <c r="G176" s="8"/>
    </row>
    <row r="177" spans="1:7" hidden="1" x14ac:dyDescent="0.25">
      <c r="A177" s="6" t="s">
        <v>487</v>
      </c>
      <c r="B177" s="136"/>
      <c r="C177" s="8"/>
      <c r="D177" s="8"/>
      <c r="E177" s="8"/>
      <c r="F177" s="8"/>
      <c r="G177" s="8"/>
    </row>
    <row r="178" spans="1:7" hidden="1" x14ac:dyDescent="0.25">
      <c r="A178" s="6" t="s">
        <v>488</v>
      </c>
      <c r="B178" s="136"/>
      <c r="C178" s="8"/>
      <c r="D178" s="8"/>
      <c r="E178" s="8"/>
      <c r="F178" s="8"/>
      <c r="G178" s="8"/>
    </row>
    <row r="179" spans="1:7" hidden="1" x14ac:dyDescent="0.25">
      <c r="A179" s="6" t="s">
        <v>122</v>
      </c>
      <c r="B179" s="7"/>
      <c r="C179" s="8"/>
      <c r="D179" s="8"/>
      <c r="E179" s="8"/>
      <c r="F179" s="8"/>
      <c r="G179" s="8"/>
    </row>
    <row r="180" spans="1:7" hidden="1" x14ac:dyDescent="0.25">
      <c r="A180" s="6" t="s">
        <v>123</v>
      </c>
      <c r="B180" s="12"/>
      <c r="C180" s="8"/>
      <c r="D180" s="8"/>
      <c r="E180" s="8"/>
      <c r="F180" s="8"/>
      <c r="G180" s="8"/>
    </row>
    <row r="181" spans="1:7" hidden="1" x14ac:dyDescent="0.25">
      <c r="A181" s="6" t="s">
        <v>489</v>
      </c>
      <c r="B181" s="136"/>
      <c r="C181" s="8"/>
      <c r="D181" s="8"/>
      <c r="E181" s="8"/>
      <c r="F181" s="8"/>
      <c r="G181" s="8"/>
    </row>
    <row r="182" spans="1:7" hidden="1" x14ac:dyDescent="0.25">
      <c r="A182" s="6" t="s">
        <v>490</v>
      </c>
      <c r="B182" s="136"/>
      <c r="C182" s="8"/>
      <c r="D182" s="8"/>
      <c r="E182" s="8"/>
      <c r="F182" s="8"/>
      <c r="G182" s="8"/>
    </row>
    <row r="183" spans="1:7" hidden="1" x14ac:dyDescent="0.25">
      <c r="A183" s="6" t="s">
        <v>491</v>
      </c>
      <c r="B183" s="136"/>
      <c r="C183" s="8"/>
      <c r="D183" s="8"/>
      <c r="E183" s="8"/>
      <c r="F183" s="8"/>
      <c r="G183" s="8"/>
    </row>
    <row r="184" spans="1:7" hidden="1" x14ac:dyDescent="0.25">
      <c r="A184" s="6" t="s">
        <v>492</v>
      </c>
      <c r="B184" s="136"/>
      <c r="C184" s="8"/>
      <c r="D184" s="8"/>
      <c r="E184" s="8"/>
      <c r="F184" s="8"/>
      <c r="G184" s="8"/>
    </row>
    <row r="185" spans="1:7" hidden="1" x14ac:dyDescent="0.25">
      <c r="A185" s="6" t="s">
        <v>493</v>
      </c>
      <c r="B185" s="136"/>
      <c r="C185" s="8"/>
      <c r="D185" s="8"/>
      <c r="E185" s="8"/>
      <c r="F185" s="8"/>
      <c r="G185" s="8"/>
    </row>
    <row r="186" spans="1:7" hidden="1" x14ac:dyDescent="0.25">
      <c r="A186" s="6" t="s">
        <v>494</v>
      </c>
      <c r="B186" s="136"/>
      <c r="C186" s="8"/>
      <c r="D186" s="8"/>
      <c r="E186" s="8"/>
      <c r="F186" s="8"/>
      <c r="G186" s="8"/>
    </row>
    <row r="187" spans="1:7" hidden="1" x14ac:dyDescent="0.25">
      <c r="A187" s="6" t="s">
        <v>124</v>
      </c>
      <c r="B187" s="12"/>
      <c r="C187" s="8"/>
      <c r="D187" s="8"/>
      <c r="E187" s="8"/>
      <c r="F187" s="8"/>
      <c r="G187" s="8"/>
    </row>
    <row r="188" spans="1:7" hidden="1" x14ac:dyDescent="0.25">
      <c r="A188" s="6" t="s">
        <v>495</v>
      </c>
      <c r="B188" s="136"/>
      <c r="C188" s="8"/>
      <c r="D188" s="8"/>
      <c r="E188" s="8"/>
      <c r="F188" s="8"/>
      <c r="G188" s="8"/>
    </row>
    <row r="189" spans="1:7" hidden="1" x14ac:dyDescent="0.25">
      <c r="A189" s="6" t="s">
        <v>496</v>
      </c>
      <c r="B189" s="136"/>
      <c r="C189" s="8"/>
      <c r="D189" s="8"/>
      <c r="E189" s="8"/>
      <c r="F189" s="8"/>
      <c r="G189" s="8"/>
    </row>
    <row r="190" spans="1:7" hidden="1" x14ac:dyDescent="0.25">
      <c r="A190" s="6" t="s">
        <v>497</v>
      </c>
      <c r="B190" s="136"/>
      <c r="C190" s="8"/>
      <c r="D190" s="8"/>
      <c r="E190" s="8"/>
      <c r="F190" s="8"/>
      <c r="G190" s="8"/>
    </row>
    <row r="191" spans="1:7" hidden="1" x14ac:dyDescent="0.25">
      <c r="A191" s="6" t="s">
        <v>498</v>
      </c>
      <c r="B191" s="136"/>
      <c r="C191" s="8"/>
      <c r="D191" s="8"/>
      <c r="E191" s="8"/>
      <c r="F191" s="8"/>
      <c r="G191" s="8"/>
    </row>
    <row r="192" spans="1:7" hidden="1" x14ac:dyDescent="0.25">
      <c r="A192" s="6" t="s">
        <v>499</v>
      </c>
      <c r="B192" s="136"/>
      <c r="C192" s="8"/>
      <c r="D192" s="8"/>
      <c r="E192" s="8"/>
      <c r="F192" s="8"/>
      <c r="G192" s="8"/>
    </row>
    <row r="193" spans="1:7" ht="15.75" hidden="1" customHeight="1" x14ac:dyDescent="0.25">
      <c r="A193" s="6" t="s">
        <v>500</v>
      </c>
      <c r="B193" s="136"/>
      <c r="C193" s="8"/>
      <c r="D193" s="8"/>
      <c r="E193" s="8"/>
      <c r="F193" s="8"/>
      <c r="G193" s="8"/>
    </row>
    <row r="199" spans="1:7" x14ac:dyDescent="0.25">
      <c r="B199" s="143"/>
      <c r="C199" s="219"/>
      <c r="D199" s="219"/>
      <c r="E199" s="219"/>
    </row>
    <row r="200" spans="1:7" ht="39.75" customHeight="1" x14ac:dyDescent="0.25">
      <c r="B200" s="143"/>
      <c r="C200" s="219"/>
      <c r="D200" s="219"/>
      <c r="E200" s="219"/>
    </row>
  </sheetData>
  <mergeCells count="5">
    <mergeCell ref="C199:C200"/>
    <mergeCell ref="D199:D200"/>
    <mergeCell ref="E1:G1"/>
    <mergeCell ref="A2:G2"/>
    <mergeCell ref="E199:E200"/>
  </mergeCells>
  <pageMargins left="0.7" right="0.7" top="0.75" bottom="0.75" header="0.3" footer="0.3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view="pageBreakPreview" zoomScaleNormal="100" zoomScaleSheetLayoutView="100" workbookViewId="0">
      <selection activeCell="H3" sqref="H3"/>
    </sheetView>
  </sheetViews>
  <sheetFormatPr defaultRowHeight="15.75" outlineLevelRow="1" x14ac:dyDescent="0.25"/>
  <cols>
    <col min="1" max="1" width="9.140625" style="55"/>
    <col min="2" max="2" width="66.85546875" style="44" customWidth="1"/>
    <col min="3" max="4" width="14.5703125" style="44" customWidth="1"/>
    <col min="5" max="6" width="23.42578125" style="44" customWidth="1"/>
    <col min="7" max="7" width="18.140625" style="44" customWidth="1"/>
    <col min="8" max="16384" width="9.140625" style="44"/>
  </cols>
  <sheetData>
    <row r="1" spans="1:7" ht="49.5" customHeight="1" x14ac:dyDescent="0.25">
      <c r="D1" s="217" t="s">
        <v>356</v>
      </c>
      <c r="E1" s="217"/>
      <c r="F1" s="217"/>
      <c r="G1" s="146"/>
    </row>
    <row r="2" spans="1:7" ht="87.75" customHeight="1" x14ac:dyDescent="0.25">
      <c r="A2" s="222" t="s">
        <v>856</v>
      </c>
      <c r="B2" s="222"/>
      <c r="C2" s="222"/>
      <c r="D2" s="222"/>
      <c r="E2" s="222"/>
      <c r="F2" s="222"/>
      <c r="G2" s="147"/>
    </row>
    <row r="3" spans="1:7" s="58" customFormat="1" ht="63" x14ac:dyDescent="0.25">
      <c r="A3" s="56" t="s">
        <v>0</v>
      </c>
      <c r="B3" s="57" t="str">
        <f>'[2]1. ВЛ'!C3</f>
        <v xml:space="preserve">Наименование объекта строительства </v>
      </c>
      <c r="C3" s="57" t="s">
        <v>1</v>
      </c>
      <c r="D3" s="57" t="s">
        <v>2</v>
      </c>
      <c r="E3" s="57" t="s">
        <v>4</v>
      </c>
      <c r="F3" s="57" t="s">
        <v>5</v>
      </c>
    </row>
    <row r="4" spans="1:7" s="61" customFormat="1" ht="12.75" x14ac:dyDescent="0.25">
      <c r="A4" s="59" t="s">
        <v>6</v>
      </c>
      <c r="B4" s="60">
        <f>A4+1</f>
        <v>2</v>
      </c>
      <c r="C4" s="60">
        <f t="shared" ref="C4:D4" si="0">B4+1</f>
        <v>3</v>
      </c>
      <c r="D4" s="60">
        <f t="shared" si="0"/>
        <v>4</v>
      </c>
      <c r="E4" s="60">
        <f t="shared" ref="E4" si="1">D4+1</f>
        <v>5</v>
      </c>
      <c r="F4" s="60">
        <f t="shared" ref="F4" si="2">E4+1</f>
        <v>6</v>
      </c>
    </row>
    <row r="5" spans="1:7" ht="18" customHeight="1" x14ac:dyDescent="0.25">
      <c r="A5" s="99" t="s">
        <v>125</v>
      </c>
      <c r="B5" s="114" t="s">
        <v>126</v>
      </c>
      <c r="C5" s="114"/>
      <c r="D5" s="114"/>
      <c r="E5" s="114"/>
      <c r="F5" s="114"/>
    </row>
    <row r="6" spans="1:7" ht="18" customHeight="1" x14ac:dyDescent="0.25">
      <c r="A6" s="50" t="s">
        <v>127</v>
      </c>
      <c r="B6" s="115" t="s">
        <v>128</v>
      </c>
      <c r="C6" s="116"/>
      <c r="D6" s="116"/>
      <c r="E6" s="116"/>
      <c r="F6" s="116"/>
    </row>
    <row r="7" spans="1:7" hidden="1" outlineLevel="1" x14ac:dyDescent="0.25">
      <c r="A7" s="50" t="s">
        <v>501</v>
      </c>
      <c r="B7" s="117" t="s">
        <v>129</v>
      </c>
      <c r="C7" s="116"/>
      <c r="D7" s="116"/>
      <c r="E7" s="116"/>
      <c r="F7" s="116"/>
    </row>
    <row r="8" spans="1:7" hidden="1" outlineLevel="1" x14ac:dyDescent="0.25">
      <c r="A8" s="50" t="s">
        <v>502</v>
      </c>
      <c r="B8" s="117" t="s">
        <v>130</v>
      </c>
      <c r="C8" s="116"/>
      <c r="D8" s="116"/>
      <c r="E8" s="116"/>
      <c r="F8" s="116"/>
    </row>
    <row r="9" spans="1:7" hidden="1" outlineLevel="1" x14ac:dyDescent="0.25">
      <c r="A9" s="50" t="s">
        <v>503</v>
      </c>
      <c r="B9" s="117" t="s">
        <v>131</v>
      </c>
      <c r="C9" s="116"/>
      <c r="D9" s="116"/>
      <c r="E9" s="116"/>
      <c r="F9" s="116"/>
    </row>
    <row r="10" spans="1:7" ht="18" customHeight="1" collapsed="1" x14ac:dyDescent="0.25">
      <c r="A10" s="50" t="s">
        <v>504</v>
      </c>
      <c r="B10" s="148" t="s">
        <v>132</v>
      </c>
      <c r="C10" s="37"/>
      <c r="D10" s="37"/>
      <c r="E10" s="48">
        <f>SUM(E11:E13)</f>
        <v>2675</v>
      </c>
      <c r="F10" s="48">
        <f>SUM(F11:F13)</f>
        <v>3782.0733</v>
      </c>
      <c r="G10" s="81"/>
    </row>
    <row r="11" spans="1:7" ht="48.75" customHeight="1" x14ac:dyDescent="0.25">
      <c r="A11" s="50"/>
      <c r="B11" s="149" t="str">
        <f>'[2]1. ВЛ'!C420</f>
        <v xml:space="preserve">Строительство отпайки ВЛ-10 кВ Ф-319 от ПС 35/10 кВ "Путь Ленина " для техприс-я эн.прин. устр. насосной станции в Изоб. р-не СК, дог. 43-05/197 </v>
      </c>
      <c r="C11" s="37">
        <v>2017</v>
      </c>
      <c r="D11" s="37">
        <v>10</v>
      </c>
      <c r="E11" s="37">
        <v>665</v>
      </c>
      <c r="F11" s="35">
        <v>1339.99425</v>
      </c>
    </row>
    <row r="12" spans="1:7" ht="48.75" customHeight="1" x14ac:dyDescent="0.25">
      <c r="A12" s="50"/>
      <c r="B12" s="149" t="str">
        <f>'[2]1. ВЛ'!C421</f>
        <v>Стр. отпайки ВЛ-10 кВ Ф-413 от ПС 110/35/10 кВ "Солнечная" для обеспечения ТП устройств тепличного комплекса ООО Солнечный дар</v>
      </c>
      <c r="C12" s="37">
        <v>2017</v>
      </c>
      <c r="D12" s="37">
        <v>10</v>
      </c>
      <c r="E12" s="37">
        <v>2000</v>
      </c>
      <c r="F12" s="35">
        <f>1216.81505</f>
        <v>1216.8150499999999</v>
      </c>
    </row>
    <row r="13" spans="1:7" ht="48.75" customHeight="1" x14ac:dyDescent="0.25">
      <c r="A13" s="50"/>
      <c r="B13" s="149" t="str">
        <f>'[2]1. ВЛ'!C482</f>
        <v>Техническое перевооружение ВЛ-10 кВ Ф522 от ПС 35/10 кВ "Новкус-Артезиан" путем строит-ва отпайки 10 кВ, КТПС-10/0,4 кВ 25 кВА для обеспечения тех.при</v>
      </c>
      <c r="C13" s="37">
        <v>2018</v>
      </c>
      <c r="D13" s="37">
        <v>10</v>
      </c>
      <c r="E13" s="37">
        <v>10</v>
      </c>
      <c r="F13" s="35">
        <v>1225.2639999999999</v>
      </c>
    </row>
    <row r="14" spans="1:7" hidden="1" outlineLevel="1" x14ac:dyDescent="0.25">
      <c r="A14" s="50" t="s">
        <v>505</v>
      </c>
      <c r="B14" s="103"/>
      <c r="C14" s="101"/>
      <c r="D14" s="101"/>
      <c r="E14" s="101"/>
      <c r="F14" s="101"/>
      <c r="G14" s="101"/>
    </row>
    <row r="15" spans="1:7" hidden="1" outlineLevel="1" x14ac:dyDescent="0.25">
      <c r="A15" s="50" t="s">
        <v>134</v>
      </c>
      <c r="B15" s="102"/>
      <c r="C15" s="101"/>
      <c r="D15" s="101"/>
      <c r="E15" s="101"/>
      <c r="F15" s="101"/>
      <c r="G15" s="101"/>
    </row>
    <row r="16" spans="1:7" hidden="1" outlineLevel="1" x14ac:dyDescent="0.25">
      <c r="A16" s="50" t="s">
        <v>506</v>
      </c>
      <c r="B16" s="103"/>
      <c r="C16" s="101"/>
      <c r="D16" s="101"/>
      <c r="E16" s="101"/>
      <c r="F16" s="101"/>
      <c r="G16" s="101"/>
    </row>
    <row r="17" spans="1:7" hidden="1" outlineLevel="1" x14ac:dyDescent="0.25">
      <c r="A17" s="50" t="s">
        <v>507</v>
      </c>
      <c r="B17" s="103"/>
      <c r="C17" s="101"/>
      <c r="D17" s="101"/>
      <c r="E17" s="101"/>
      <c r="F17" s="101"/>
      <c r="G17" s="101"/>
    </row>
    <row r="18" spans="1:7" hidden="1" outlineLevel="1" x14ac:dyDescent="0.25">
      <c r="A18" s="50" t="s">
        <v>508</v>
      </c>
      <c r="B18" s="103"/>
      <c r="C18" s="101"/>
      <c r="D18" s="101"/>
      <c r="E18" s="101"/>
      <c r="F18" s="101"/>
      <c r="G18" s="101"/>
    </row>
    <row r="19" spans="1:7" hidden="1" outlineLevel="1" x14ac:dyDescent="0.25">
      <c r="A19" s="50" t="s">
        <v>509</v>
      </c>
      <c r="B19" s="103"/>
      <c r="C19" s="101"/>
      <c r="D19" s="101"/>
      <c r="E19" s="101"/>
      <c r="F19" s="101"/>
      <c r="G19" s="101"/>
    </row>
    <row r="20" spans="1:7" hidden="1" outlineLevel="1" x14ac:dyDescent="0.25">
      <c r="A20" s="50" t="s">
        <v>510</v>
      </c>
      <c r="B20" s="103"/>
      <c r="C20" s="101"/>
      <c r="D20" s="101"/>
      <c r="E20" s="101"/>
      <c r="F20" s="101"/>
      <c r="G20" s="101"/>
    </row>
    <row r="21" spans="1:7" hidden="1" outlineLevel="1" x14ac:dyDescent="0.25">
      <c r="A21" s="50" t="s">
        <v>135</v>
      </c>
      <c r="B21" s="102"/>
      <c r="C21" s="101"/>
      <c r="D21" s="101"/>
      <c r="E21" s="101"/>
      <c r="F21" s="101"/>
      <c r="G21" s="101"/>
    </row>
    <row r="22" spans="1:7" hidden="1" outlineLevel="1" x14ac:dyDescent="0.25">
      <c r="A22" s="50" t="s">
        <v>511</v>
      </c>
      <c r="B22" s="103"/>
      <c r="C22" s="101"/>
      <c r="D22" s="101"/>
      <c r="E22" s="101"/>
      <c r="F22" s="101"/>
      <c r="G22" s="101"/>
    </row>
    <row r="23" spans="1:7" hidden="1" outlineLevel="1" x14ac:dyDescent="0.25">
      <c r="A23" s="50" t="s">
        <v>512</v>
      </c>
      <c r="B23" s="103"/>
      <c r="C23" s="101"/>
      <c r="D23" s="101"/>
      <c r="E23" s="101"/>
      <c r="F23" s="101"/>
      <c r="G23" s="101"/>
    </row>
    <row r="24" spans="1:7" hidden="1" outlineLevel="1" x14ac:dyDescent="0.25">
      <c r="A24" s="50" t="s">
        <v>513</v>
      </c>
      <c r="B24" s="103"/>
      <c r="C24" s="101"/>
      <c r="D24" s="101"/>
      <c r="E24" s="101"/>
      <c r="F24" s="101"/>
      <c r="G24" s="101"/>
    </row>
    <row r="25" spans="1:7" hidden="1" outlineLevel="1" x14ac:dyDescent="0.25">
      <c r="A25" s="50" t="s">
        <v>514</v>
      </c>
      <c r="B25" s="103"/>
      <c r="C25" s="101"/>
      <c r="D25" s="101"/>
      <c r="E25" s="101"/>
      <c r="F25" s="101"/>
      <c r="G25" s="101"/>
    </row>
    <row r="26" spans="1:7" hidden="1" outlineLevel="1" x14ac:dyDescent="0.25">
      <c r="A26" s="50" t="s">
        <v>515</v>
      </c>
      <c r="B26" s="103"/>
      <c r="C26" s="101"/>
      <c r="D26" s="101"/>
      <c r="E26" s="101"/>
      <c r="F26" s="101"/>
      <c r="G26" s="101"/>
    </row>
    <row r="27" spans="1:7" collapsed="1" x14ac:dyDescent="0.25"/>
    <row r="32" spans="1:7" ht="55.5" customHeight="1" x14ac:dyDescent="0.25">
      <c r="B32" s="95"/>
    </row>
  </sheetData>
  <mergeCells count="2">
    <mergeCell ref="A2:F2"/>
    <mergeCell ref="D1:F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view="pageBreakPreview" zoomScale="90" zoomScaleNormal="100" zoomScaleSheetLayoutView="90" workbookViewId="0">
      <selection activeCell="I28" sqref="I28"/>
    </sheetView>
  </sheetViews>
  <sheetFormatPr defaultRowHeight="15.75" x14ac:dyDescent="0.25"/>
  <cols>
    <col min="1" max="1" width="9.140625" style="127"/>
    <col min="2" max="2" width="64" style="5" customWidth="1"/>
    <col min="3" max="4" width="16.5703125" style="5" customWidth="1"/>
    <col min="5" max="6" width="23" style="5" customWidth="1"/>
    <col min="7" max="7" width="18.140625" style="5" customWidth="1"/>
    <col min="8" max="16384" width="9.140625" style="5"/>
  </cols>
  <sheetData>
    <row r="1" spans="1:7" ht="47.25" customHeight="1" x14ac:dyDescent="0.25">
      <c r="D1" s="220" t="s">
        <v>356</v>
      </c>
      <c r="E1" s="220"/>
      <c r="F1" s="220"/>
    </row>
    <row r="2" spans="1:7" hidden="1" x14ac:dyDescent="0.25">
      <c r="E2" s="150"/>
      <c r="F2" s="150"/>
      <c r="G2" s="150"/>
    </row>
    <row r="3" spans="1:7" ht="102.75" customHeight="1" x14ac:dyDescent="0.25">
      <c r="A3" s="221" t="s">
        <v>859</v>
      </c>
      <c r="B3" s="221"/>
      <c r="C3" s="221"/>
      <c r="D3" s="221"/>
      <c r="E3" s="221"/>
      <c r="F3" s="221"/>
      <c r="G3" s="144"/>
    </row>
    <row r="4" spans="1:7" hidden="1" x14ac:dyDescent="0.25"/>
    <row r="5" spans="1:7" s="129" customFormat="1" ht="63" x14ac:dyDescent="0.25">
      <c r="A5" s="128" t="s">
        <v>0</v>
      </c>
      <c r="B5" s="10" t="str">
        <f>'[3]1. ВЛ'!C3</f>
        <v xml:space="preserve">Наименование объекта строительства </v>
      </c>
      <c r="C5" s="10" t="s">
        <v>1</v>
      </c>
      <c r="D5" s="10" t="s">
        <v>2</v>
      </c>
      <c r="E5" s="10" t="s">
        <v>4</v>
      </c>
      <c r="F5" s="10" t="s">
        <v>5</v>
      </c>
    </row>
    <row r="6" spans="1:7" s="132" customFormat="1" ht="12.75" x14ac:dyDescent="0.25">
      <c r="A6" s="130" t="s">
        <v>6</v>
      </c>
      <c r="B6" s="131">
        <f>A6+1</f>
        <v>2</v>
      </c>
      <c r="C6" s="130">
        <f t="shared" ref="C6:D6" si="0">B6+1</f>
        <v>3</v>
      </c>
      <c r="D6" s="130">
        <f t="shared" si="0"/>
        <v>4</v>
      </c>
      <c r="E6" s="130">
        <f t="shared" ref="E6" si="1">D6+1</f>
        <v>5</v>
      </c>
      <c r="F6" s="130">
        <f t="shared" ref="F6" si="2">E6+1</f>
        <v>6</v>
      </c>
    </row>
    <row r="7" spans="1:7" ht="21" customHeight="1" x14ac:dyDescent="0.25">
      <c r="A7" s="133" t="s">
        <v>125</v>
      </c>
      <c r="B7" s="134" t="s">
        <v>126</v>
      </c>
      <c r="C7" s="134"/>
      <c r="D7" s="134"/>
      <c r="E7" s="134"/>
      <c r="F7" s="134"/>
    </row>
    <row r="8" spans="1:7" ht="21" customHeight="1" x14ac:dyDescent="0.25">
      <c r="A8" s="6" t="s">
        <v>127</v>
      </c>
      <c r="B8" s="135" t="s">
        <v>128</v>
      </c>
      <c r="C8" s="3"/>
      <c r="D8" s="3"/>
      <c r="E8" s="3"/>
      <c r="F8" s="3"/>
    </row>
    <row r="9" spans="1:7" hidden="1" x14ac:dyDescent="0.25">
      <c r="A9" s="6" t="s">
        <v>501</v>
      </c>
      <c r="B9" s="7" t="s">
        <v>129</v>
      </c>
      <c r="C9" s="3"/>
      <c r="D9" s="3"/>
      <c r="E9" s="3"/>
      <c r="F9" s="3"/>
    </row>
    <row r="10" spans="1:7" hidden="1" x14ac:dyDescent="0.25">
      <c r="A10" s="6" t="s">
        <v>502</v>
      </c>
      <c r="B10" s="7" t="s">
        <v>130</v>
      </c>
      <c r="C10" s="3"/>
      <c r="D10" s="3"/>
      <c r="E10" s="3"/>
      <c r="F10" s="3"/>
    </row>
    <row r="11" spans="1:7" hidden="1" x14ac:dyDescent="0.25">
      <c r="A11" s="6" t="s">
        <v>503</v>
      </c>
      <c r="B11" s="7" t="s">
        <v>131</v>
      </c>
      <c r="C11" s="3"/>
      <c r="D11" s="3"/>
      <c r="E11" s="3"/>
      <c r="F11" s="3"/>
    </row>
    <row r="12" spans="1:7" ht="21" customHeight="1" x14ac:dyDescent="0.25">
      <c r="A12" s="6" t="s">
        <v>504</v>
      </c>
      <c r="B12" s="9" t="s">
        <v>132</v>
      </c>
      <c r="C12" s="14"/>
      <c r="D12" s="15"/>
      <c r="E12" s="20">
        <f>E13</f>
        <v>500</v>
      </c>
      <c r="F12" s="19">
        <f>F13</f>
        <v>1753.3841391999999</v>
      </c>
    </row>
    <row r="13" spans="1:7" ht="51" customHeight="1" x14ac:dyDescent="0.25">
      <c r="A13" s="6"/>
      <c r="B13" s="17" t="str">
        <f>'[3]1. ВЛ'!C153</f>
        <v>Строительство ВЛ - 10 кВ от Ф -242 ПС "Промкомплекс" до границы земельного участка заявителя ФКУ "ОДЕЗ ФНС России" (договор тех. прис. от 02.11.2012г. № 44-05/149 )</v>
      </c>
      <c r="C13" s="3">
        <v>2016</v>
      </c>
      <c r="D13" s="4" t="s">
        <v>343</v>
      </c>
      <c r="E13" s="16">
        <v>500</v>
      </c>
      <c r="F13" s="11">
        <f>1763.557012-10.1728728</f>
        <v>1753.3841391999999</v>
      </c>
    </row>
    <row r="14" spans="1:7" ht="21" customHeight="1" x14ac:dyDescent="0.25">
      <c r="A14" s="6" t="s">
        <v>505</v>
      </c>
      <c r="B14" s="9" t="s">
        <v>133</v>
      </c>
      <c r="C14" s="14"/>
      <c r="D14" s="14"/>
      <c r="E14" s="20">
        <f>E15</f>
        <v>1197.27</v>
      </c>
      <c r="F14" s="19">
        <f>F15</f>
        <v>5073.21306</v>
      </c>
    </row>
    <row r="15" spans="1:7" ht="69" customHeight="1" x14ac:dyDescent="0.25">
      <c r="A15" s="6"/>
      <c r="B15" s="13" t="str">
        <f>'[3]1. ВЛ'!C154</f>
        <v>Строительство ПС - 35 кВ "Лента" с ВЛ-35 и 10 кВ для обеспечения тех. присоединения энергопринимающих устройств торгового комплекса ООО "Лента" в п. Иноземцево (договор об осущю тех. прис. от 09.04.2014г. № 170/2014 )</v>
      </c>
      <c r="C15" s="3">
        <v>2016</v>
      </c>
      <c r="D15" s="4" t="s">
        <v>530</v>
      </c>
      <c r="E15" s="11">
        <v>1197.27</v>
      </c>
      <c r="F15" s="11">
        <v>5073.21306</v>
      </c>
    </row>
    <row r="16" spans="1:7" hidden="1" x14ac:dyDescent="0.25">
      <c r="A16" s="6" t="s">
        <v>134</v>
      </c>
      <c r="B16" s="135"/>
      <c r="C16" s="8"/>
      <c r="D16" s="8"/>
      <c r="E16" s="8"/>
      <c r="F16" s="8"/>
      <c r="G16" s="8"/>
    </row>
    <row r="17" spans="1:7" hidden="1" x14ac:dyDescent="0.25">
      <c r="A17" s="6" t="s">
        <v>506</v>
      </c>
      <c r="B17" s="7"/>
      <c r="C17" s="8"/>
      <c r="D17" s="8"/>
      <c r="E17" s="8"/>
      <c r="F17" s="8"/>
      <c r="G17" s="8"/>
    </row>
    <row r="18" spans="1:7" hidden="1" x14ac:dyDescent="0.25">
      <c r="A18" s="6" t="s">
        <v>507</v>
      </c>
      <c r="B18" s="7"/>
      <c r="C18" s="8"/>
      <c r="D18" s="8"/>
      <c r="E18" s="8"/>
      <c r="F18" s="8"/>
      <c r="G18" s="8"/>
    </row>
    <row r="19" spans="1:7" hidden="1" x14ac:dyDescent="0.25">
      <c r="A19" s="6" t="s">
        <v>508</v>
      </c>
      <c r="B19" s="7"/>
      <c r="C19" s="8"/>
      <c r="D19" s="8"/>
      <c r="E19" s="8"/>
      <c r="F19" s="8"/>
      <c r="G19" s="8"/>
    </row>
    <row r="20" spans="1:7" hidden="1" x14ac:dyDescent="0.25">
      <c r="A20" s="6" t="s">
        <v>509</v>
      </c>
      <c r="B20" s="7"/>
      <c r="C20" s="8"/>
      <c r="D20" s="8"/>
      <c r="E20" s="8"/>
      <c r="F20" s="8"/>
      <c r="G20" s="8"/>
    </row>
    <row r="21" spans="1:7" hidden="1" x14ac:dyDescent="0.25">
      <c r="A21" s="6" t="s">
        <v>510</v>
      </c>
      <c r="B21" s="7"/>
      <c r="C21" s="8"/>
      <c r="D21" s="8"/>
      <c r="E21" s="8"/>
      <c r="F21" s="8"/>
      <c r="G21" s="8"/>
    </row>
    <row r="22" spans="1:7" hidden="1" x14ac:dyDescent="0.25">
      <c r="A22" s="6" t="s">
        <v>135</v>
      </c>
      <c r="B22" s="135"/>
      <c r="C22" s="8"/>
      <c r="D22" s="8"/>
      <c r="E22" s="8"/>
      <c r="F22" s="8"/>
      <c r="G22" s="8"/>
    </row>
    <row r="23" spans="1:7" hidden="1" x14ac:dyDescent="0.25">
      <c r="A23" s="6" t="s">
        <v>511</v>
      </c>
      <c r="B23" s="7"/>
      <c r="C23" s="8"/>
      <c r="D23" s="8"/>
      <c r="E23" s="8"/>
      <c r="F23" s="8"/>
      <c r="G23" s="8"/>
    </row>
    <row r="24" spans="1:7" hidden="1" x14ac:dyDescent="0.25">
      <c r="A24" s="6" t="s">
        <v>512</v>
      </c>
      <c r="B24" s="7"/>
      <c r="C24" s="8"/>
      <c r="D24" s="8"/>
      <c r="E24" s="8"/>
      <c r="F24" s="8"/>
      <c r="G24" s="8"/>
    </row>
    <row r="25" spans="1:7" hidden="1" x14ac:dyDescent="0.25">
      <c r="A25" s="6" t="s">
        <v>513</v>
      </c>
      <c r="B25" s="7"/>
      <c r="C25" s="8"/>
      <c r="D25" s="8"/>
      <c r="E25" s="8"/>
      <c r="F25" s="8"/>
      <c r="G25" s="8"/>
    </row>
    <row r="26" spans="1:7" hidden="1" x14ac:dyDescent="0.25">
      <c r="A26" s="6" t="s">
        <v>514</v>
      </c>
      <c r="B26" s="7"/>
      <c r="C26" s="8"/>
      <c r="D26" s="8"/>
      <c r="E26" s="8"/>
      <c r="F26" s="8"/>
      <c r="G26" s="8"/>
    </row>
    <row r="27" spans="1:7" hidden="1" x14ac:dyDescent="0.25">
      <c r="A27" s="6" t="s">
        <v>515</v>
      </c>
      <c r="B27" s="7"/>
      <c r="C27" s="8"/>
      <c r="D27" s="8"/>
      <c r="E27" s="8"/>
      <c r="F27" s="8"/>
      <c r="G27" s="8"/>
    </row>
    <row r="33" spans="2:2" x14ac:dyDescent="0.25">
      <c r="B33" s="145"/>
    </row>
  </sheetData>
  <mergeCells count="2">
    <mergeCell ref="D1:F1"/>
    <mergeCell ref="A3:F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BreakPreview" zoomScale="80" zoomScaleNormal="100" zoomScaleSheetLayoutView="80" workbookViewId="0">
      <selection activeCell="H11" sqref="H11"/>
    </sheetView>
  </sheetViews>
  <sheetFormatPr defaultRowHeight="15.75" x14ac:dyDescent="0.25"/>
  <cols>
    <col min="1" max="1" width="9.140625" style="55"/>
    <col min="2" max="2" width="68" style="44" customWidth="1"/>
    <col min="3" max="4" width="17.42578125" style="44" customWidth="1"/>
    <col min="5" max="6" width="23.28515625" style="44" customWidth="1"/>
    <col min="7" max="7" width="18.140625" style="44" customWidth="1"/>
    <col min="8" max="8" width="13.140625" style="44" customWidth="1"/>
    <col min="9" max="9" width="6.5703125" style="44" customWidth="1"/>
    <col min="10" max="10" width="18.28515625" style="44" customWidth="1"/>
    <col min="11" max="11" width="3.7109375" style="44" customWidth="1"/>
    <col min="12" max="16384" width="9.140625" style="44"/>
  </cols>
  <sheetData>
    <row r="1" spans="1:8" ht="49.5" customHeight="1" x14ac:dyDescent="0.25">
      <c r="D1" s="217" t="s">
        <v>356</v>
      </c>
      <c r="E1" s="217"/>
      <c r="F1" s="217"/>
      <c r="G1" s="146"/>
    </row>
    <row r="2" spans="1:8" ht="90.75" customHeight="1" x14ac:dyDescent="0.25">
      <c r="A2" s="223" t="s">
        <v>856</v>
      </c>
      <c r="B2" s="223"/>
      <c r="C2" s="223"/>
      <c r="D2" s="223"/>
      <c r="E2" s="223"/>
      <c r="F2" s="223"/>
      <c r="G2" s="151"/>
    </row>
    <row r="3" spans="1:8" s="58" customFormat="1" ht="69.75" customHeight="1" x14ac:dyDescent="0.25">
      <c r="A3" s="152" t="s">
        <v>0</v>
      </c>
      <c r="B3" s="153" t="str">
        <f>'[2]1. ВЛ'!C3</f>
        <v xml:space="preserve">Наименование объекта строительства </v>
      </c>
      <c r="C3" s="153" t="s">
        <v>1</v>
      </c>
      <c r="D3" s="153" t="s">
        <v>2</v>
      </c>
      <c r="E3" s="153" t="s">
        <v>4</v>
      </c>
      <c r="F3" s="153" t="s">
        <v>5</v>
      </c>
    </row>
    <row r="4" spans="1:8" s="61" customFormat="1" ht="12.75" x14ac:dyDescent="0.25">
      <c r="A4" s="154" t="s">
        <v>6</v>
      </c>
      <c r="B4" s="155">
        <f>A4+1</f>
        <v>2</v>
      </c>
      <c r="C4" s="154">
        <f t="shared" ref="C4:D4" si="0">B4+1</f>
        <v>3</v>
      </c>
      <c r="D4" s="154">
        <f t="shared" si="0"/>
        <v>4</v>
      </c>
      <c r="E4" s="154">
        <f t="shared" ref="E4" si="1">D4+1</f>
        <v>5</v>
      </c>
      <c r="F4" s="154">
        <f t="shared" ref="F4" si="2">E4+1</f>
        <v>6</v>
      </c>
    </row>
    <row r="5" spans="1:8" ht="15.75" customHeight="1" x14ac:dyDescent="0.25">
      <c r="A5" s="156" t="s">
        <v>136</v>
      </c>
      <c r="B5" s="157" t="s">
        <v>516</v>
      </c>
      <c r="C5" s="114"/>
      <c r="D5" s="114"/>
      <c r="E5" s="114"/>
      <c r="F5" s="114"/>
    </row>
    <row r="6" spans="1:8" ht="15.75" customHeight="1" x14ac:dyDescent="0.25">
      <c r="A6" s="158" t="s">
        <v>137</v>
      </c>
      <c r="B6" s="159" t="s">
        <v>138</v>
      </c>
      <c r="C6" s="116"/>
      <c r="D6" s="116"/>
      <c r="E6" s="116"/>
      <c r="F6" s="116"/>
    </row>
    <row r="7" spans="1:8" x14ac:dyDescent="0.25">
      <c r="A7" s="158" t="s">
        <v>139</v>
      </c>
      <c r="B7" s="117" t="s">
        <v>140</v>
      </c>
      <c r="C7" s="116"/>
      <c r="D7" s="116"/>
      <c r="E7" s="116"/>
      <c r="F7" s="116"/>
    </row>
    <row r="8" spans="1:8" x14ac:dyDescent="0.25">
      <c r="A8" s="158" t="s">
        <v>517</v>
      </c>
      <c r="B8" s="160" t="s">
        <v>854</v>
      </c>
      <c r="C8" s="76"/>
      <c r="D8" s="86"/>
      <c r="E8" s="48">
        <f>SUM(E9:E18)</f>
        <v>218.55</v>
      </c>
      <c r="F8" s="48">
        <f>SUM(F9:F18)</f>
        <v>1536.8814700000003</v>
      </c>
      <c r="G8" s="161"/>
    </row>
    <row r="9" spans="1:8" ht="47.25" x14ac:dyDescent="0.25">
      <c r="A9" s="158"/>
      <c r="B9" s="162" t="str">
        <f>'[2]1. ВЛ'!C466</f>
        <v>Строительство ВЛ-10кВ Ф-071,ТП-10/04кВ-25 кВА для обеспечения тех.присоед. энергопринимающих устройств филиала "Ставропольский РТРС" в с. Рогатая Балк</v>
      </c>
      <c r="C9" s="37">
        <v>2017</v>
      </c>
      <c r="D9" s="37" t="s">
        <v>518</v>
      </c>
      <c r="E9" s="45">
        <f>25*0.93</f>
        <v>23.25</v>
      </c>
      <c r="F9" s="45">
        <v>225.58259000000001</v>
      </c>
      <c r="G9" s="81"/>
      <c r="H9" s="111"/>
    </row>
    <row r="10" spans="1:8" ht="47.25" x14ac:dyDescent="0.25">
      <c r="A10" s="163"/>
      <c r="B10" s="164" t="s">
        <v>843</v>
      </c>
      <c r="C10" s="37">
        <v>2018</v>
      </c>
      <c r="D10" s="37" t="s">
        <v>519</v>
      </c>
      <c r="E10" s="45">
        <f>25*0.93</f>
        <v>23.25</v>
      </c>
      <c r="F10" s="35">
        <v>121.7178</v>
      </c>
      <c r="G10" s="81"/>
      <c r="H10" s="111"/>
    </row>
    <row r="11" spans="1:8" ht="47.25" x14ac:dyDescent="0.25">
      <c r="A11" s="158"/>
      <c r="B11" s="164" t="str">
        <f>'[2]1. ВЛ'!C481</f>
        <v>Реконструкция ВЛ-10кВ Ф-220 Л-3349 ПС 35/10/6 кВ Графская, строительство ТП-10/0,23кВ для осущ. тех. прис. энергоприн.устр-в жил.дома по ул.Кольцевая, 88, х.Медведев, Курского райо-на</v>
      </c>
      <c r="C11" s="37">
        <v>2018</v>
      </c>
      <c r="D11" s="37" t="s">
        <v>520</v>
      </c>
      <c r="E11" s="45">
        <f>10*0.93</f>
        <v>9.3000000000000007</v>
      </c>
      <c r="F11" s="35">
        <v>135.48475999999999</v>
      </c>
      <c r="G11" s="81"/>
      <c r="H11" s="111"/>
    </row>
    <row r="12" spans="1:8" ht="47.25" x14ac:dyDescent="0.25">
      <c r="A12" s="158"/>
      <c r="B12" s="36" t="s">
        <v>661</v>
      </c>
      <c r="C12" s="153">
        <v>2018</v>
      </c>
      <c r="D12" s="37" t="s">
        <v>518</v>
      </c>
      <c r="E12" s="45">
        <f t="shared" ref="E12:E18" si="3">25*0.93</f>
        <v>23.25</v>
      </c>
      <c r="F12" s="35">
        <v>127.49460999999999</v>
      </c>
      <c r="G12" s="81"/>
      <c r="H12" s="111"/>
    </row>
    <row r="13" spans="1:8" ht="47.25" x14ac:dyDescent="0.25">
      <c r="A13" s="158"/>
      <c r="B13" s="36" t="str">
        <f>'[2]1. ВЛ'!C397</f>
        <v>Тех. перев. ВЛ-10 кВ Ф-209 3,5 км,стр-во ВЛ-0,4 кВ и ТП-10/0,4 кВ для осущ. тех. прис. энерг. устр. стр.площ.жил.дома в п.Ясная Поляна, ул.Кубанская 2</v>
      </c>
      <c r="C13" s="153">
        <v>2018</v>
      </c>
      <c r="D13" s="37" t="s">
        <v>518</v>
      </c>
      <c r="E13" s="45">
        <f t="shared" si="3"/>
        <v>23.25</v>
      </c>
      <c r="F13" s="35">
        <v>118.56667</v>
      </c>
      <c r="G13" s="81"/>
      <c r="H13" s="111"/>
    </row>
    <row r="14" spans="1:8" ht="47.25" x14ac:dyDescent="0.25">
      <c r="A14" s="158"/>
      <c r="B14" s="36" t="str">
        <f>'[2]1. ВЛ'!C413</f>
        <v>Тех.перев. ВЛ-10 кВ Ф-161 14,1 км, стр-во ВЛ-0,4 кВ и ТП-10/0,4 кВ для осущ.тех. прис.энерг.устр.стр.площ.жил.дома в п.Змейка ул.Терновая 17</v>
      </c>
      <c r="C14" s="153">
        <v>2018</v>
      </c>
      <c r="D14" s="37" t="s">
        <v>518</v>
      </c>
      <c r="E14" s="45">
        <f t="shared" si="3"/>
        <v>23.25</v>
      </c>
      <c r="F14" s="35">
        <v>200.15728999999999</v>
      </c>
      <c r="G14" s="81"/>
      <c r="H14" s="111"/>
    </row>
    <row r="15" spans="1:8" ht="47.25" x14ac:dyDescent="0.25">
      <c r="A15" s="158"/>
      <c r="B15" s="36" t="str">
        <f>'[2]1. ВЛ'!C482</f>
        <v>Техническое перевооружение ВЛ-10 кВ Ф522 от ПС 35/10 кВ "Новкус-Артезиан" путем строит-ва отпайки 10 кВ, КТПС-10/0,4 кВ 25 кВА для обеспечения тех.при</v>
      </c>
      <c r="C15" s="37">
        <v>2018</v>
      </c>
      <c r="D15" s="37" t="s">
        <v>518</v>
      </c>
      <c r="E15" s="45">
        <f t="shared" si="3"/>
        <v>23.25</v>
      </c>
      <c r="F15" s="35">
        <v>99.112219999999994</v>
      </c>
      <c r="G15" s="81"/>
      <c r="H15" s="111"/>
    </row>
    <row r="16" spans="1:8" x14ac:dyDescent="0.25">
      <c r="A16" s="158"/>
      <c r="B16" s="36" t="s">
        <v>844</v>
      </c>
      <c r="C16" s="153">
        <v>2018</v>
      </c>
      <c r="D16" s="37" t="s">
        <v>518</v>
      </c>
      <c r="E16" s="45">
        <f t="shared" si="3"/>
        <v>23.25</v>
      </c>
      <c r="F16" s="35">
        <v>161.77888999999999</v>
      </c>
      <c r="G16" s="81"/>
      <c r="H16" s="111"/>
    </row>
    <row r="17" spans="1:8" ht="47.25" x14ac:dyDescent="0.25">
      <c r="A17" s="163"/>
      <c r="B17" s="88" t="s">
        <v>845</v>
      </c>
      <c r="C17" s="153">
        <v>2018</v>
      </c>
      <c r="D17" s="37" t="s">
        <v>518</v>
      </c>
      <c r="E17" s="45">
        <f t="shared" si="3"/>
        <v>23.25</v>
      </c>
      <c r="F17" s="35">
        <v>188.38721000000001</v>
      </c>
      <c r="G17" s="81"/>
      <c r="H17" s="111"/>
    </row>
    <row r="18" spans="1:8" ht="47.25" x14ac:dyDescent="0.25">
      <c r="A18" s="163"/>
      <c r="B18" s="36" t="str">
        <f>'[2]1. ВЛ'!C405</f>
        <v xml:space="preserve">Строительство ЛЭП-10 кВ от ВЛ-10кВ Ф-171 ПС 110/10 кВ Южная с установкой МТП-87/171 и строительство ВЛ-0,4кВ Ф-1 от РУ-0,4кВ проектируемой МТП для технологического присоединения </v>
      </c>
      <c r="C18" s="153">
        <v>2018</v>
      </c>
      <c r="D18" s="37" t="s">
        <v>518</v>
      </c>
      <c r="E18" s="45">
        <f t="shared" si="3"/>
        <v>23.25</v>
      </c>
      <c r="F18" s="35">
        <v>158.59943000000001</v>
      </c>
      <c r="G18" s="81"/>
      <c r="H18" s="111"/>
    </row>
    <row r="19" spans="1:8" ht="18.75" customHeight="1" x14ac:dyDescent="0.25">
      <c r="A19" s="165" t="s">
        <v>521</v>
      </c>
      <c r="B19" s="160" t="s">
        <v>855</v>
      </c>
      <c r="C19" s="86"/>
      <c r="D19" s="86"/>
      <c r="E19" s="90">
        <f>SUM(E20:E45)</f>
        <v>1730.73</v>
      </c>
      <c r="F19" s="48">
        <f>SUM(F20:F45)</f>
        <v>6290.3521499999988</v>
      </c>
      <c r="G19" s="161"/>
      <c r="H19" s="111"/>
    </row>
    <row r="20" spans="1:8" ht="63" x14ac:dyDescent="0.25">
      <c r="A20" s="163"/>
      <c r="B20" s="166" t="s">
        <v>846</v>
      </c>
      <c r="C20" s="37">
        <v>2016</v>
      </c>
      <c r="D20" s="37" t="s">
        <v>518</v>
      </c>
      <c r="E20" s="45">
        <f>40*0.93</f>
        <v>37.200000000000003</v>
      </c>
      <c r="F20" s="35">
        <v>114.74127</v>
      </c>
      <c r="G20" s="81"/>
      <c r="H20" s="111"/>
    </row>
    <row r="21" spans="1:8" ht="31.5" x14ac:dyDescent="0.25">
      <c r="A21" s="158"/>
      <c r="B21" s="166" t="str">
        <f>'[2]1. ВЛ'!C159</f>
        <v>Строительство ВЛ-10кВ для объекта Строительство  ВЛ-10кВ Ф-163 от ПС Ставрополь-330 с установкой МТП-27/163 и стр-во ВЛ-0,4кВт Ф-1</v>
      </c>
      <c r="C21" s="153">
        <f>'[2]1. ВЛ'!D159</f>
        <v>2017</v>
      </c>
      <c r="D21" s="37" t="s">
        <v>518</v>
      </c>
      <c r="E21" s="45">
        <f>63*0.93</f>
        <v>58.59</v>
      </c>
      <c r="F21" s="35">
        <v>203.10808</v>
      </c>
      <c r="G21" s="81"/>
      <c r="H21" s="111"/>
    </row>
    <row r="22" spans="1:8" ht="47.25" customHeight="1" x14ac:dyDescent="0.25">
      <c r="A22" s="158"/>
      <c r="B22" s="166" t="str">
        <f>'[2]1. ВЛ'!C173</f>
        <v>Реконстр.ВЛ-10 кВ Ф-104,строит.ВЛ-0,4кВ и ТП-10/0,4 кВ для тех.прис.строит.площ жил.дом в г. Пятигорске, п.Нижнеподкумский, районе пересечения улиц 40 лет Победы и Школьной.</v>
      </c>
      <c r="C22" s="153">
        <f>'[2]1. ВЛ'!D173</f>
        <v>2017</v>
      </c>
      <c r="D22" s="37" t="s">
        <v>518</v>
      </c>
      <c r="E22" s="45">
        <f>100*0.93</f>
        <v>93</v>
      </c>
      <c r="F22" s="35">
        <v>329.29027000000002</v>
      </c>
      <c r="G22" s="81"/>
      <c r="H22" s="111"/>
    </row>
    <row r="23" spans="1:8" ht="110.25" x14ac:dyDescent="0.25">
      <c r="A23" s="158"/>
      <c r="B23" s="149" t="str">
        <f>'[2]1. ВЛ'!C179</f>
        <v>Реконструкция ВЛ-10 кВ Ф-103 от ПС 35/10 кВ «Юцкая», строительство  ВЛ-0,4 кВ и ТП-10/0,4 кВ для обеспечения технологического присоединения энергопринимающих устройств строительных площадок жилых домов для нужд филиала ПАО "МРСК Северного Кавказа" - "Ставропольэнерго" (ЦЭС) (договора об осуществлении технологичнского присоединения №518,519,520 от 17.07.2015, заявитель Шамара Р.В., Малько В.И., Галстян С.Х.)</v>
      </c>
      <c r="C23" s="153">
        <f>'[2]1. ВЛ'!D179</f>
        <v>2017</v>
      </c>
      <c r="D23" s="37" t="s">
        <v>518</v>
      </c>
      <c r="E23" s="45">
        <f>100*0.93</f>
        <v>93</v>
      </c>
      <c r="F23" s="35">
        <v>300.62948</v>
      </c>
      <c r="G23" s="81"/>
      <c r="H23" s="111"/>
    </row>
    <row r="24" spans="1:8" ht="47.25" x14ac:dyDescent="0.25">
      <c r="A24" s="158"/>
      <c r="B24" s="149" t="str">
        <f>'[2]1. ВЛ'!C216</f>
        <v>Строительство ВЛ-0,4 кВ и ТП-10/0,4 кВ для осущ.тех.прис.энерг.устр.стр.площ.жилых домов,расп.по адресу:п.Мирный, ул.С.Узденова,Шоссейная,Карачаевская</v>
      </c>
      <c r="C24" s="153">
        <f>'[2]1. ВЛ'!D216</f>
        <v>2017</v>
      </c>
      <c r="D24" s="37" t="s">
        <v>518</v>
      </c>
      <c r="E24" s="45">
        <f>63*0.93</f>
        <v>58.59</v>
      </c>
      <c r="F24" s="35">
        <v>227.28479999999999</v>
      </c>
      <c r="G24" s="81"/>
      <c r="H24" s="111"/>
    </row>
    <row r="25" spans="1:8" ht="47.25" x14ac:dyDescent="0.25">
      <c r="A25" s="158"/>
      <c r="B25" s="149" t="str">
        <f>'[2]1. ВЛ'!C226</f>
        <v>Тех.перев.ВЛ-10 кВ Ф-162 2,9 км ПС Железноводская,строит.ВЛ-0,4кВ и ТП-10/0,4кВ для тех.прис.энер.уст.стр.площ.жил.домов расп.по адр.:п.Железноводский</v>
      </c>
      <c r="C25" s="153">
        <f>'[2]1. ВЛ'!D226</f>
        <v>2017</v>
      </c>
      <c r="D25" s="37" t="s">
        <v>518</v>
      </c>
      <c r="E25" s="45">
        <f>100*0.93</f>
        <v>93</v>
      </c>
      <c r="F25" s="35">
        <v>161.48737</v>
      </c>
      <c r="G25" s="81"/>
      <c r="H25" s="111"/>
    </row>
    <row r="26" spans="1:8" ht="47.25" x14ac:dyDescent="0.25">
      <c r="A26" s="158"/>
      <c r="B26" s="149" t="str">
        <f>'[2]1. ВЛ'!C164</f>
        <v>Строительство ВЛ-10кВ,ВЛ-0,4кВ Ф-862,ТП--10/0,4кВ-63кВА для обеспечения тех. присоед. энергопринимающих устройств СППК "Экопродукт Вознесеновский"</v>
      </c>
      <c r="C26" s="153">
        <f>'[2]1. ВЛ'!D164</f>
        <v>2017</v>
      </c>
      <c r="D26" s="37" t="s">
        <v>518</v>
      </c>
      <c r="E26" s="45">
        <f>63*0.93</f>
        <v>58.59</v>
      </c>
      <c r="F26" s="35">
        <v>252.57805999999999</v>
      </c>
      <c r="G26" s="81"/>
      <c r="H26" s="111"/>
    </row>
    <row r="27" spans="1:8" ht="47.25" x14ac:dyDescent="0.25">
      <c r="A27" s="158"/>
      <c r="B27" s="166" t="str">
        <f>'[2]1. ВЛ'!C262</f>
        <v>Стр ВЛ-10,рек ВЛ-10 Ф-356,устан доп.ТП-10/0,4 100 кВА,стр ВЛИ-0,4 для осущ тех прис СК,Курский р-н,ул.Набережная,9,12(ФедоренкоА.В.,Лисицын А.А.)</v>
      </c>
      <c r="C27" s="153">
        <f>'[2]1. ВЛ'!D262</f>
        <v>2017</v>
      </c>
      <c r="D27" s="37" t="s">
        <v>518</v>
      </c>
      <c r="E27" s="45">
        <f>63*0.93</f>
        <v>58.59</v>
      </c>
      <c r="F27" s="35">
        <v>261.63510000000002</v>
      </c>
      <c r="G27" s="81"/>
      <c r="H27" s="111"/>
    </row>
    <row r="28" spans="1:8" ht="47.25" x14ac:dyDescent="0.25">
      <c r="A28" s="158"/>
      <c r="B28" s="166" t="str">
        <f>'[2]1. ВЛ'!C475</f>
        <v>Тех.пер Ф-214(строит-во участка ЛЭП-10 кВ от оп.67 Л-3697 Ф-214,установка ТП-10/0,4 кВ с трансф. 25 кВА и строит-во ВЛИ-0,4 кВ)тех.прис Тураев</v>
      </c>
      <c r="C28" s="153">
        <f>'[2]1. ВЛ'!D475</f>
        <v>2017</v>
      </c>
      <c r="D28" s="37" t="s">
        <v>518</v>
      </c>
      <c r="E28" s="45">
        <f>25*0.93</f>
        <v>23.25</v>
      </c>
      <c r="F28" s="35">
        <v>207.23973000000001</v>
      </c>
      <c r="G28" s="81"/>
      <c r="H28" s="111"/>
    </row>
    <row r="29" spans="1:8" ht="47.25" x14ac:dyDescent="0.25">
      <c r="A29" s="163"/>
      <c r="B29" s="166" t="s">
        <v>847</v>
      </c>
      <c r="C29" s="153">
        <v>2018</v>
      </c>
      <c r="D29" s="37" t="s">
        <v>518</v>
      </c>
      <c r="E29" s="45">
        <f>25*0.93</f>
        <v>23.25</v>
      </c>
      <c r="F29" s="35">
        <v>125.26884</v>
      </c>
      <c r="G29" s="81"/>
      <c r="H29" s="111"/>
    </row>
    <row r="30" spans="1:8" ht="47.25" x14ac:dyDescent="0.25">
      <c r="A30" s="158"/>
      <c r="B30" s="166" t="str">
        <f>'[2]1. ВЛ'!C282</f>
        <v>Реконструкция ВЛ-6 кВ Ф-388 6.195 км и строит. ТП-6/0,4кВ для осущ.тех.прис.энерг.устр.неж.помещ. в Минераловодском р-не, п.Загорский, ул.Шоссейная,43</v>
      </c>
      <c r="C30" s="37">
        <v>2018</v>
      </c>
      <c r="D30" s="37" t="s">
        <v>522</v>
      </c>
      <c r="E30" s="45">
        <f>40*0.93</f>
        <v>37.200000000000003</v>
      </c>
      <c r="F30" s="35">
        <v>121.30741999999999</v>
      </c>
      <c r="G30" s="81"/>
      <c r="H30" s="111"/>
    </row>
    <row r="31" spans="1:8" ht="63" x14ac:dyDescent="0.25">
      <c r="A31" s="158"/>
      <c r="B31" s="166" t="str">
        <f>'[2]1. ВЛ'!C288</f>
        <v xml:space="preserve">Тех. пер. Ф-128, строительство участка ЛЭП 10 кВ от опоры №3/25 Ф-128, устан.ТП-10/0,4кВ с трансфорт25кВА для осущ.тех.прис.-нежил.здания по адр.:Кировский р-он, примерно3,351км на север-восток от здан.почты распол.по адр. с.Орловка, ул.Октяб,38А </v>
      </c>
      <c r="C31" s="37">
        <v>2018</v>
      </c>
      <c r="D31" s="37" t="s">
        <v>518</v>
      </c>
      <c r="E31" s="45">
        <f>25*0.93</f>
        <v>23.25</v>
      </c>
      <c r="F31" s="35">
        <v>167.32456999999999</v>
      </c>
      <c r="G31" s="81"/>
      <c r="H31" s="111"/>
    </row>
    <row r="32" spans="1:8" ht="78.75" x14ac:dyDescent="0.25">
      <c r="A32" s="158"/>
      <c r="B32" s="166" t="str">
        <f>'[2]1. ВЛ'!C292</f>
        <v>Тех.пер. ВЛ-10 кВ Ф-214 Л-3657 ПС Совхоз №8 (установка ТП-10/0,4кВ с трансформатором 25 кВА и строительство уч.ВЛИ-0,4 кВ) для осущ.тех.присоед.энергоприним.устр-в жил.дома в п.Южанин,кошара №19, МО Рощинского сельсовета Курского р-на (Договор №4575/2017/СТВ/ВЭС/КРЭС от 28.12.2017 Заяв.Шамсудинов М.</v>
      </c>
      <c r="C32" s="37">
        <v>2018</v>
      </c>
      <c r="D32" s="37" t="s">
        <v>518</v>
      </c>
      <c r="E32" s="45">
        <f>25*0.93</f>
        <v>23.25</v>
      </c>
      <c r="F32" s="35">
        <v>143.89609999999999</v>
      </c>
      <c r="G32" s="81"/>
      <c r="H32" s="111"/>
    </row>
    <row r="33" spans="1:8" ht="47.25" x14ac:dyDescent="0.25">
      <c r="A33" s="158"/>
      <c r="B33" s="166" t="str">
        <f>'[2]1. ВЛ'!C411</f>
        <v>Тех. перев. ВЛ-10 кВ Ф-395 23.0 км,стр-во ТП-10/0,4 кВ для тех.прис.энерг.устр.строит.площ. торгово-закуп.базы, расп. в с.Ульяновка,ул.Соборная, д.1 а</v>
      </c>
      <c r="C33" s="37">
        <v>2018</v>
      </c>
      <c r="D33" s="37" t="s">
        <v>518</v>
      </c>
      <c r="E33" s="45">
        <f t="shared" ref="E33:E39" si="4">100*0.93</f>
        <v>93</v>
      </c>
      <c r="F33" s="35">
        <v>199.1326</v>
      </c>
      <c r="G33" s="81"/>
      <c r="H33" s="111"/>
    </row>
    <row r="34" spans="1:8" ht="47.25" x14ac:dyDescent="0.25">
      <c r="A34" s="158"/>
      <c r="B34" s="166" t="str">
        <f>'[2]1. ВЛ'!C306</f>
        <v xml:space="preserve">Строительство отпайки ВЛ 10 кВ Ф-157 от ПС 110/10 кВ "Пригородная", строительство ВЛ-0,4 кВ и ТП 10/0,4 кВ  для технологического присоединения </v>
      </c>
      <c r="C34" s="37">
        <v>2018</v>
      </c>
      <c r="D34" s="37" t="s">
        <v>518</v>
      </c>
      <c r="E34" s="45">
        <f t="shared" si="4"/>
        <v>93</v>
      </c>
      <c r="F34" s="35">
        <v>181.39676</v>
      </c>
      <c r="G34" s="81"/>
      <c r="H34" s="111"/>
    </row>
    <row r="35" spans="1:8" ht="47.25" x14ac:dyDescent="0.25">
      <c r="A35" s="158"/>
      <c r="B35" s="164" t="str">
        <f>'[2]1. ВЛ'!C325</f>
        <v>Тех. перев. ВЛ-6 кВ Ф-605 ПС 35/6 кВ "Овощевод" и стр.ТП-6/0,4 кВ для тех.прис. энер. уст.заяв. РУ-0,4 кВ расп. 3,8км от ориентира жил.дом в х.Садовый</v>
      </c>
      <c r="C35" s="37">
        <v>2018</v>
      </c>
      <c r="D35" s="37" t="s">
        <v>522</v>
      </c>
      <c r="E35" s="45">
        <f t="shared" si="4"/>
        <v>93</v>
      </c>
      <c r="F35" s="35">
        <v>602.45317</v>
      </c>
      <c r="G35" s="81"/>
      <c r="H35" s="111"/>
    </row>
    <row r="36" spans="1:8" ht="31.5" x14ac:dyDescent="0.25">
      <c r="A36" s="158"/>
      <c r="B36" s="166" t="str">
        <f>'[2]1. ВЛ'!C339</f>
        <v>Рек. ВЛ-10 кВ Ф-121 6.65 км, стр. ВЛ-0,4 кВ и ТП-10/0,4 кВ для тех. прис.эн. уст. стр. площ.ж.домов в Предгорном р-не., в гр.СНТ Ветеран</v>
      </c>
      <c r="C36" s="37">
        <v>2018</v>
      </c>
      <c r="D36" s="37" t="s">
        <v>518</v>
      </c>
      <c r="E36" s="45">
        <f t="shared" si="4"/>
        <v>93</v>
      </c>
      <c r="F36" s="35">
        <v>207.39085</v>
      </c>
      <c r="G36" s="81"/>
      <c r="H36" s="111"/>
    </row>
    <row r="37" spans="1:8" ht="47.25" x14ac:dyDescent="0.25">
      <c r="A37" s="158"/>
      <c r="B37" s="166" t="s">
        <v>789</v>
      </c>
      <c r="C37" s="37">
        <v>2018</v>
      </c>
      <c r="D37" s="37" t="s">
        <v>518</v>
      </c>
      <c r="E37" s="45">
        <f t="shared" si="4"/>
        <v>93</v>
      </c>
      <c r="F37" s="35">
        <v>261.12801000000002</v>
      </c>
      <c r="G37" s="81"/>
      <c r="H37" s="111"/>
    </row>
    <row r="38" spans="1:8" ht="47.25" x14ac:dyDescent="0.25">
      <c r="A38" s="158"/>
      <c r="B38" s="164" t="str">
        <f>'[2]1. ВЛ'!C494</f>
        <v>Тех.перев. ВЛ-10  Ф-135 от ПС 35/10 кВ Юцкая,строит.ВЛ-0,4 кВ и ТП 10/0,4 кВ для осущ.тех.прис.энерг.уст.стр.площ.строений в Предгорном р-не,с.Этока</v>
      </c>
      <c r="C38" s="37">
        <v>2018</v>
      </c>
      <c r="D38" s="37" t="s">
        <v>518</v>
      </c>
      <c r="E38" s="45">
        <f t="shared" si="4"/>
        <v>93</v>
      </c>
      <c r="F38" s="35">
        <v>571.07078000000001</v>
      </c>
      <c r="G38" s="81"/>
      <c r="H38" s="111"/>
    </row>
    <row r="39" spans="1:8" ht="47.25" x14ac:dyDescent="0.25">
      <c r="A39" s="158"/>
      <c r="B39" s="166" t="str">
        <f>'[2]1. ВЛ'!C352</f>
        <v>РеконструкциВЛ-10 кВ Ф-305 4.7 км, стр.ТП-10/0,4кВ и ВЛ-0,4кВ для тех.прис.эн.уст.стр. пл.строений в п.Ясная Поляна, ул.Войсковая,Терская,Ессентукская</v>
      </c>
      <c r="C39" s="37">
        <v>2018</v>
      </c>
      <c r="D39" s="37" t="s">
        <v>518</v>
      </c>
      <c r="E39" s="45">
        <f t="shared" si="4"/>
        <v>93</v>
      </c>
      <c r="F39" s="35">
        <v>485.36448999999999</v>
      </c>
      <c r="G39" s="81"/>
      <c r="H39" s="111"/>
    </row>
    <row r="40" spans="1:8" ht="47.25" x14ac:dyDescent="0.25">
      <c r="A40" s="158"/>
      <c r="B40" s="36" t="str">
        <f>'[2]1. ВЛ'!C477</f>
        <v>Техническое перевооружение ВЛ-10 кВ Ф-802 ПС 110кВ Дивное  путем строительства участка ВЛ-10 кВ и строительства КТПМ 10/0,4 кВ с трансформатором мощ40 кВА</v>
      </c>
      <c r="C40" s="37">
        <v>2018</v>
      </c>
      <c r="D40" s="37" t="s">
        <v>518</v>
      </c>
      <c r="E40" s="45">
        <f>40*0.93</f>
        <v>37.200000000000003</v>
      </c>
      <c r="F40" s="35">
        <v>169.8749</v>
      </c>
      <c r="G40" s="81"/>
      <c r="H40" s="111"/>
    </row>
    <row r="41" spans="1:8" ht="63" x14ac:dyDescent="0.25">
      <c r="A41" s="158"/>
      <c r="B41" s="36" t="str">
        <f>'[2]1. ВЛ'!C391</f>
        <v>Техническое перевооружение ВЛ-10 кВ Ф-307 от ПС 110/35/10 кВ "Арзгир" путем строительства нового участка ЛЭП 10 кВ, строительство ТП-10/0,4 кВ, строительство ЛЭП-0,4 кВ для обеспечения те.прис. энергопринимающих устройств стройплощадки склада</v>
      </c>
      <c r="C41" s="153">
        <v>2018</v>
      </c>
      <c r="D41" s="37" t="s">
        <v>518</v>
      </c>
      <c r="E41" s="45">
        <f>100*0.93</f>
        <v>93</v>
      </c>
      <c r="F41" s="35">
        <v>177.97783999999999</v>
      </c>
      <c r="G41" s="81"/>
      <c r="H41" s="111"/>
    </row>
    <row r="42" spans="1:8" ht="47.25" x14ac:dyDescent="0.25">
      <c r="A42" s="158"/>
      <c r="B42" s="36" t="str">
        <f>'[2]1. ВЛ'!C408</f>
        <v>Строительство ВЛ-0,4 кВ и ТП-6/0,4 кВ для осуществления.тех. присоед. энергоприн. устройств строит. площадок жилых домов в х.Садовый, ул. Николаева</v>
      </c>
      <c r="C42" s="153">
        <v>2018</v>
      </c>
      <c r="D42" s="37" t="s">
        <v>522</v>
      </c>
      <c r="E42" s="45">
        <f>100*0.93</f>
        <v>93</v>
      </c>
      <c r="F42" s="35">
        <v>388.13141999999999</v>
      </c>
      <c r="G42" s="81"/>
      <c r="H42" s="111"/>
    </row>
    <row r="43" spans="1:8" ht="47.25" x14ac:dyDescent="0.25">
      <c r="A43" s="163"/>
      <c r="B43" s="153" t="s">
        <v>848</v>
      </c>
      <c r="C43" s="153">
        <v>2018</v>
      </c>
      <c r="D43" s="37" t="s">
        <v>518</v>
      </c>
      <c r="E43" s="45">
        <f>63*0.93</f>
        <v>58.59</v>
      </c>
      <c r="F43" s="35">
        <v>129.01257000000001</v>
      </c>
      <c r="G43" s="81"/>
      <c r="H43" s="111"/>
    </row>
    <row r="44" spans="1:8" ht="63" x14ac:dyDescent="0.25">
      <c r="A44" s="158"/>
      <c r="B44" s="36" t="str">
        <f>'[2]1. ВЛ'!C480</f>
        <v>Реконструкция ВЛ-10 Ф-212 ПС110/35/10 Балтрабочий строительство ТП-10/0,4кВ, для осуществления тех.прис.энергоприним.ус-ств распол-ных по адресу:, примерно в 4500 м по направл.на юго-восток от ориентира:СК, Курский район, пос.Балтийский, ул.Черемушки№18</v>
      </c>
      <c r="C44" s="153">
        <v>2018</v>
      </c>
      <c r="D44" s="37" t="s">
        <v>518</v>
      </c>
      <c r="E44" s="45">
        <f>63*0.93</f>
        <v>58.59</v>
      </c>
      <c r="F44" s="35">
        <v>156.25013999999999</v>
      </c>
      <c r="G44" s="81"/>
      <c r="H44" s="111"/>
    </row>
    <row r="45" spans="1:8" x14ac:dyDescent="0.25">
      <c r="A45" s="163"/>
      <c r="B45" s="36" t="s">
        <v>531</v>
      </c>
      <c r="C45" s="153">
        <v>2019</v>
      </c>
      <c r="D45" s="37" t="s">
        <v>518</v>
      </c>
      <c r="E45" s="45">
        <f>63*0.93</f>
        <v>58.59</v>
      </c>
      <c r="F45" s="35">
        <v>145.37753000000001</v>
      </c>
      <c r="G45" s="81"/>
      <c r="H45" s="111"/>
    </row>
    <row r="46" spans="1:8" ht="19.5" customHeight="1" x14ac:dyDescent="0.25">
      <c r="A46" s="158" t="s">
        <v>523</v>
      </c>
      <c r="B46" s="167" t="s">
        <v>853</v>
      </c>
      <c r="C46" s="168"/>
      <c r="D46" s="168"/>
      <c r="E46" s="48">
        <f>SUM(E47:E62)</f>
        <v>3050.4</v>
      </c>
      <c r="F46" s="48">
        <f>SUM(F47:F62)</f>
        <v>7195.98848</v>
      </c>
      <c r="G46" s="161"/>
      <c r="H46" s="111"/>
    </row>
    <row r="47" spans="1:8" ht="47.25" x14ac:dyDescent="0.25">
      <c r="A47" s="158"/>
      <c r="B47" s="166" t="str">
        <f>'[2]1. ВЛ'!C476</f>
        <v>Реконструкция ВЛ-10 кВ Ф-193,строительство КТПМ и ВЛ-0,4 кВ для осущ тех прис энерг устр РУ-0,22 кВ  по адр ст.Лысогорская,ул.Казачья 98</v>
      </c>
      <c r="C47" s="153">
        <f>'[2]1. ВЛ'!D476</f>
        <v>2017</v>
      </c>
      <c r="D47" s="37" t="s">
        <v>518</v>
      </c>
      <c r="E47" s="45">
        <f>250*0.93</f>
        <v>232.5</v>
      </c>
      <c r="F47" s="35">
        <v>286.37560999999999</v>
      </c>
      <c r="G47" s="81"/>
      <c r="H47" s="111"/>
    </row>
    <row r="48" spans="1:8" ht="47.25" x14ac:dyDescent="0.25">
      <c r="A48" s="158"/>
      <c r="B48" s="149" t="str">
        <f>'[2]1. ВЛ'!C175</f>
        <v>Тех.перевооружение ВЛ-10кВ Ф-123 ПС 35/10 кВ Бештаугорец,строит.ВЛ-0,4кВ и ТП-10/0,4кВ для тех.прис.энерг.устр.ВРУ-0,4кВ в Предгорном р-не,СОТ Озерное</v>
      </c>
      <c r="C48" s="37">
        <v>2017</v>
      </c>
      <c r="D48" s="37" t="s">
        <v>518</v>
      </c>
      <c r="E48" s="45">
        <f>160*0.93</f>
        <v>148.80000000000001</v>
      </c>
      <c r="F48" s="35">
        <v>269.08532000000002</v>
      </c>
      <c r="G48" s="81"/>
      <c r="H48" s="111"/>
    </row>
    <row r="49" spans="1:8" ht="47.25" x14ac:dyDescent="0.25">
      <c r="A49" s="158"/>
      <c r="B49" s="149" t="str">
        <f>'[2]1. ВЛ'!C177</f>
        <v>Реконстр.ВЛ-10 кВ Ф-134 от ПС Юцкая,строит.ВЛ-0,4 кВ и ТП-10/0,4 кВ для тех.прис.энерг.уст.стр.площ.жил.домов в Предгорном р-не,п.Джуца,ул.А.Чупрынина</v>
      </c>
      <c r="C49" s="37">
        <v>2017</v>
      </c>
      <c r="D49" s="37" t="s">
        <v>518</v>
      </c>
      <c r="E49" s="45">
        <f>160*0.93</f>
        <v>148.80000000000001</v>
      </c>
      <c r="F49" s="35">
        <v>407.51911000000001</v>
      </c>
      <c r="G49" s="81"/>
      <c r="H49" s="111"/>
    </row>
    <row r="50" spans="1:8" ht="63" x14ac:dyDescent="0.25">
      <c r="A50" s="158"/>
      <c r="B50" s="149" t="str">
        <f>'[2]1. ВЛ'!C236</f>
        <v>Тех. пер. Ф-370 путем стр-ва участка ВЛ 10 кВ от опоры № 3/24 Ф-370 и стр-ва  КТПН -250/10-0,4 с трансф. ТМГ 250/10-0,4 для обесп. ТП эн. прин. Устр. теплицы, распол.й 400 м севернее п. Дружба Новоалександр-го района Ст.кр</v>
      </c>
      <c r="C50" s="37">
        <v>2017</v>
      </c>
      <c r="D50" s="37" t="s">
        <v>518</v>
      </c>
      <c r="E50" s="45">
        <f>250*0.93</f>
        <v>232.5</v>
      </c>
      <c r="F50" s="35">
        <v>206.58966000000001</v>
      </c>
      <c r="G50" s="81"/>
      <c r="H50" s="111"/>
    </row>
    <row r="51" spans="1:8" ht="47.25" x14ac:dyDescent="0.25">
      <c r="A51" s="158"/>
      <c r="B51" s="149" t="str">
        <f>'[2]1. ВЛ'!C237</f>
        <v>Стр-во отпайки от ВЛ-10 кВ Ф-123 ПС 110/35/10 кВ Красногвардейская и установка доп.ТП 10/0,4 для ТП к электрич. сетям сушилки ООО "Агрохолдинг Красногвардейский»</v>
      </c>
      <c r="C51" s="37">
        <v>2017</v>
      </c>
      <c r="D51" s="37" t="s">
        <v>518</v>
      </c>
      <c r="E51" s="45">
        <f>160*0.93</f>
        <v>148.80000000000001</v>
      </c>
      <c r="F51" s="35">
        <v>272.06571000000002</v>
      </c>
      <c r="G51" s="81"/>
      <c r="H51" s="111"/>
    </row>
    <row r="52" spans="1:8" ht="47.25" x14ac:dyDescent="0.25">
      <c r="A52" s="158"/>
      <c r="B52" s="149" t="str">
        <f>'[2]1. ВЛ'!C261</f>
        <v>Стр ЛЭП-0,4 кВ,рек ВЛ-10 кВ Ф-454,установка доп ТП-10/04 кВ 160 кВА для осущ.тех прис СК,Георг район,с.Новозаведенное,ул.Шосссейная 95/2  Пашкова В.Л.</v>
      </c>
      <c r="C52" s="37">
        <v>2017</v>
      </c>
      <c r="D52" s="37" t="s">
        <v>518</v>
      </c>
      <c r="E52" s="45">
        <f>160*0.93</f>
        <v>148.80000000000001</v>
      </c>
      <c r="F52" s="35">
        <v>283.92347000000001</v>
      </c>
      <c r="G52" s="81"/>
      <c r="H52" s="111"/>
    </row>
    <row r="53" spans="1:8" ht="47.25" x14ac:dyDescent="0.25">
      <c r="A53" s="158"/>
      <c r="B53" s="149" t="str">
        <f>'[2]1. ВЛ'!C281</f>
        <v>Тех.пер. ВЛ-10 кВ Ф-134 24,05 км (вакуумн. выключ.), строит.ТП-10/0,4кВ 160 кВа для осущ.тех.прис.энерг.устр.здания сокового цеха, СК, Предгорный р-он</v>
      </c>
      <c r="C53" s="37">
        <v>2018</v>
      </c>
      <c r="D53" s="37" t="s">
        <v>518</v>
      </c>
      <c r="E53" s="45">
        <f>160*0.93</f>
        <v>148.80000000000001</v>
      </c>
      <c r="F53" s="35">
        <v>201.71127000000001</v>
      </c>
      <c r="G53" s="81"/>
      <c r="H53" s="111"/>
    </row>
    <row r="54" spans="1:8" ht="47.25" x14ac:dyDescent="0.25">
      <c r="A54" s="158"/>
      <c r="B54" s="149" t="str">
        <f>'[2]1. ВЛ'!C424</f>
        <v xml:space="preserve">Строительство отпайки ВЛ-10кВ от опоры №77 ВЛ-10кВ Ф-163 ПС 330/110/10 кВ Ставрополь-330 до МТП-29/163 для э/снабжения жил. массива на 64 уч. под ИЖС </v>
      </c>
      <c r="C54" s="37">
        <v>2018</v>
      </c>
      <c r="D54" s="37" t="s">
        <v>518</v>
      </c>
      <c r="E54" s="45">
        <f>160*0.93</f>
        <v>148.80000000000001</v>
      </c>
      <c r="F54" s="35">
        <v>252.47065000000001</v>
      </c>
      <c r="G54" s="81"/>
      <c r="H54" s="111"/>
    </row>
    <row r="55" spans="1:8" ht="47.25" x14ac:dyDescent="0.25">
      <c r="A55" s="163">
        <v>303</v>
      </c>
      <c r="B55" s="149" t="s">
        <v>849</v>
      </c>
      <c r="C55" s="37">
        <v>2018</v>
      </c>
      <c r="D55" s="37" t="s">
        <v>518</v>
      </c>
      <c r="E55" s="45">
        <f>250*0.93</f>
        <v>232.5</v>
      </c>
      <c r="F55" s="35">
        <v>225.20611</v>
      </c>
      <c r="G55" s="81"/>
      <c r="H55" s="111"/>
    </row>
    <row r="56" spans="1:8" ht="47.25" x14ac:dyDescent="0.25">
      <c r="A56" s="158"/>
      <c r="B56" s="164" t="str">
        <f>'[2]1. ВЛ'!C267</f>
        <v xml:space="preserve">Строит. ВЛ-0,4  кВ и ТП-10/0,4 кВ  для осущ.тех.прис.энерг.устр.стр.площадок жилых домов в Предгорном р-не, п. Санамер, ул. Победы, ул. Юрчихина </v>
      </c>
      <c r="C56" s="37">
        <v>2018</v>
      </c>
      <c r="D56" s="37" t="s">
        <v>518</v>
      </c>
      <c r="E56" s="45">
        <f>160*0.93</f>
        <v>148.80000000000001</v>
      </c>
      <c r="F56" s="35">
        <f>476.02348+16.83181+8.59707</f>
        <v>501.45236</v>
      </c>
      <c r="G56" s="81"/>
      <c r="H56" s="111"/>
    </row>
    <row r="57" spans="1:8" ht="47.25" x14ac:dyDescent="0.25">
      <c r="A57" s="158"/>
      <c r="B57" s="36" t="str">
        <f>'[2]1. ВЛ'!C400</f>
        <v xml:space="preserve">Строительство ЛЭП-10кВ от ВЛ-10кВ Ф-101 ПС Рыбхоз с установкой МТП-52/101 и строительство ВЛ-0,4кВ Ф-1 от проектируемой МТП для техприс.жил.домов  </v>
      </c>
      <c r="C57" s="37">
        <v>2018</v>
      </c>
      <c r="D57" s="37" t="s">
        <v>518</v>
      </c>
      <c r="E57" s="45">
        <f>250*0.93</f>
        <v>232.5</v>
      </c>
      <c r="F57" s="35">
        <v>262.52195</v>
      </c>
      <c r="G57" s="81"/>
      <c r="H57" s="111"/>
    </row>
    <row r="58" spans="1:8" ht="79.5" customHeight="1" x14ac:dyDescent="0.25">
      <c r="A58" s="158"/>
      <c r="B58" s="149" t="str">
        <f>'[2]1. ВЛ'!C358</f>
        <v>Реконструкция ВЛ-10 кВ Ф-356 ПС 110/35/10 "Русская", стро-во ТП-10/0,4кВ, стро-во ВЛИ-0,4кВ для осущ. тех.присоед. энергоприн.уст-в ЛПХ по ул.Набережная с.Русское Курского р-она договор об осущ.№4804/2018/СТВ/ВЭС/КРЭС, №4805/2018/СТВ/ВЭС/КРЭС от 15.08.2018 Заяв.Чкареули Т.А., Хасанов Х.К.</v>
      </c>
      <c r="C58" s="37">
        <v>2018</v>
      </c>
      <c r="D58" s="37" t="s">
        <v>518</v>
      </c>
      <c r="E58" s="45">
        <f>160*0.93</f>
        <v>148.80000000000001</v>
      </c>
      <c r="F58" s="35">
        <v>224.82839999999999</v>
      </c>
      <c r="G58" s="81"/>
      <c r="H58" s="111"/>
    </row>
    <row r="59" spans="1:8" ht="64.5" customHeight="1" x14ac:dyDescent="0.25">
      <c r="A59" s="158"/>
      <c r="B59" s="36" t="str">
        <f>'[2]1. ВЛ'!C415</f>
        <v>Строительство ВЛ-10 кВ Ф-135 ПС 110/35/10/6 кВ Промкомплекс, строительство ВЛИ-0,4 кВ и ТП-10/0,4 кВ  для техприса индив. ж/д по улицам Изумрудная, Степная, Березовая, Хуторская, Васильковая, Радужная, Северная в с. Верхнерусском  Шпаковского района</v>
      </c>
      <c r="C59" s="37">
        <v>2018</v>
      </c>
      <c r="D59" s="37" t="s">
        <v>518</v>
      </c>
      <c r="E59" s="45">
        <f>250*0.93</f>
        <v>232.5</v>
      </c>
      <c r="F59" s="35">
        <f>993.55534+24.692</f>
        <v>1018.24734</v>
      </c>
      <c r="G59" s="81"/>
      <c r="H59" s="111"/>
    </row>
    <row r="60" spans="1:8" ht="65.25" customHeight="1" x14ac:dyDescent="0.25">
      <c r="A60" s="158"/>
      <c r="B60" s="36" t="str">
        <f>B59</f>
        <v>Строительство ВЛ-10 кВ Ф-135 ПС 110/35/10/6 кВ Промкомплекс, строительство ВЛИ-0,4 кВ и ТП-10/0,4 кВ  для техприса индив. ж/д по улицам Изумрудная, Степная, Березовая, Хуторская, Васильковая, Радужная, Северная в с. Верхнерусском  Шпаковского района</v>
      </c>
      <c r="C60" s="37">
        <v>2018</v>
      </c>
      <c r="D60" s="37" t="s">
        <v>518</v>
      </c>
      <c r="E60" s="45">
        <f>250*0.93</f>
        <v>232.5</v>
      </c>
      <c r="F60" s="35">
        <f>993.55534+24.692</f>
        <v>1018.24734</v>
      </c>
      <c r="G60" s="81"/>
      <c r="H60" s="111"/>
    </row>
    <row r="61" spans="1:8" ht="69" customHeight="1" x14ac:dyDescent="0.25">
      <c r="A61" s="158"/>
      <c r="B61" s="36" t="str">
        <f>B59</f>
        <v>Строительство ВЛ-10 кВ Ф-135 ПС 110/35/10/6 кВ Промкомплекс, строительство ВЛИ-0,4 кВ и ТП-10/0,4 кВ  для техприса индив. ж/д по улицам Изумрудная, Степная, Березовая, Хуторская, Васильковая, Радужная, Северная в с. Верхнерусском  Шпаковского района</v>
      </c>
      <c r="C61" s="37">
        <v>2018</v>
      </c>
      <c r="D61" s="37" t="s">
        <v>518</v>
      </c>
      <c r="E61" s="45">
        <f>250*0.93</f>
        <v>232.5</v>
      </c>
      <c r="F61" s="35">
        <f>993.55532+24.692</f>
        <v>1018.2473200000001</v>
      </c>
      <c r="G61" s="81"/>
      <c r="H61" s="111"/>
    </row>
    <row r="62" spans="1:8" ht="47.25" x14ac:dyDescent="0.25">
      <c r="A62" s="158"/>
      <c r="B62" s="36" t="str">
        <f>'[2]1. ВЛ'!C368</f>
        <v>Тех.перев.ВЛ-10 кВ Ф-346 от ПС 110/10 кВ Боргустан,строит.ВЛ-0,4 кВ и ТП-10/0,4 кВ для тех. прис.энер.уст. площ.строений в Предгорном р-не, СНТ Дружба</v>
      </c>
      <c r="C62" s="37">
        <v>2018</v>
      </c>
      <c r="D62" s="37" t="s">
        <v>524</v>
      </c>
      <c r="E62" s="45">
        <f>250*0.93</f>
        <v>232.5</v>
      </c>
      <c r="F62" s="35">
        <v>747.49685999999997</v>
      </c>
      <c r="G62" s="81"/>
      <c r="H62" s="111"/>
    </row>
    <row r="63" spans="1:8" x14ac:dyDescent="0.25">
      <c r="A63" s="158" t="s">
        <v>525</v>
      </c>
      <c r="B63" s="169" t="s">
        <v>141</v>
      </c>
      <c r="C63" s="37"/>
      <c r="D63" s="37"/>
      <c r="E63" s="48">
        <f>SUM(E64:E66)</f>
        <v>1116</v>
      </c>
      <c r="F63" s="48">
        <f>SUM(F64:F66)</f>
        <v>1747.0395100000001</v>
      </c>
      <c r="G63" s="161"/>
      <c r="H63" s="111"/>
    </row>
    <row r="64" spans="1:8" ht="47.25" x14ac:dyDescent="0.25">
      <c r="A64" s="158"/>
      <c r="B64" s="170" t="str">
        <f>'[2]1. ВЛ'!C222</f>
        <v>Строит.ВЛ-0,4 кВ и ТП-10/0,4 кВ для осущ.тех.прис.энерг.устр.стр.площ.жил.домов по адресу: х.Шести, ул.Лесная,Озерная,Нагорная,Заозерная, туп.Озерный</v>
      </c>
      <c r="C64" s="171" t="s">
        <v>526</v>
      </c>
      <c r="D64" s="37" t="s">
        <v>518</v>
      </c>
      <c r="E64" s="45">
        <f>400*0.93</f>
        <v>372</v>
      </c>
      <c r="F64" s="35">
        <v>812.48599999999999</v>
      </c>
      <c r="G64" s="81"/>
      <c r="H64" s="111"/>
    </row>
    <row r="65" spans="1:8" ht="47.25" x14ac:dyDescent="0.25">
      <c r="A65" s="158"/>
      <c r="B65" s="170" t="str">
        <f>'[2]1. ВЛ'!C340</f>
        <v>Тех.перев.ВЛ-6 кВ Ф-388, тех.пер.ТП-6/0,4 кВ 1/388, строит.ТП-6,04 кВ и ВЛ-0,4 кВ для тех.прис.энерг.уст.дач.домов по адресу: п.Первомайский, СТ Колос</v>
      </c>
      <c r="C65" s="37">
        <v>2018</v>
      </c>
      <c r="D65" s="37" t="s">
        <v>518</v>
      </c>
      <c r="E65" s="45">
        <f t="shared" ref="E65:E66" si="5">400*0.93</f>
        <v>372</v>
      </c>
      <c r="F65" s="35">
        <v>499.78784999999999</v>
      </c>
      <c r="G65" s="81"/>
      <c r="H65" s="111"/>
    </row>
    <row r="66" spans="1:8" ht="47.25" x14ac:dyDescent="0.25">
      <c r="A66" s="158"/>
      <c r="B66" s="170" t="str">
        <f>'[2]1. ВЛ'!C403</f>
        <v xml:space="preserve">Строительство отпайки ВЛ -10 кВ Ф-259 ПС 110/10 кВ "Заводская", строительство ВЛ-0,4 кВ и ТП 10/0,4 кВ для обеспечения технологического присоединения </v>
      </c>
      <c r="C66" s="171" t="s">
        <v>527</v>
      </c>
      <c r="D66" s="37" t="s">
        <v>518</v>
      </c>
      <c r="E66" s="45">
        <f t="shared" si="5"/>
        <v>372</v>
      </c>
      <c r="F66" s="35">
        <v>434.76566000000003</v>
      </c>
      <c r="G66" s="81"/>
      <c r="H66" s="111"/>
    </row>
    <row r="67" spans="1:8" ht="15.75" hidden="1" customHeight="1" x14ac:dyDescent="0.25">
      <c r="A67" s="50" t="s">
        <v>528</v>
      </c>
      <c r="B67" s="104"/>
      <c r="C67" s="101"/>
      <c r="D67" s="101"/>
      <c r="E67" s="101"/>
      <c r="F67" s="101"/>
      <c r="G67" s="101"/>
    </row>
    <row r="68" spans="1:8" ht="15.75" hidden="1" customHeight="1" x14ac:dyDescent="0.25">
      <c r="A68" s="50" t="s">
        <v>529</v>
      </c>
      <c r="B68" s="104"/>
      <c r="C68" s="101"/>
      <c r="D68" s="101"/>
      <c r="E68" s="101"/>
      <c r="F68" s="101"/>
      <c r="G68" s="101"/>
    </row>
    <row r="69" spans="1:8" ht="15.75" hidden="1" customHeight="1" x14ac:dyDescent="0.25">
      <c r="A69" s="50" t="s">
        <v>142</v>
      </c>
      <c r="B69" s="103"/>
      <c r="C69" s="101"/>
      <c r="D69" s="101"/>
      <c r="E69" s="101"/>
      <c r="F69" s="101"/>
      <c r="G69" s="101"/>
    </row>
    <row r="70" spans="1:8" ht="15.75" hidden="1" customHeight="1" x14ac:dyDescent="0.25">
      <c r="A70" s="50" t="s">
        <v>143</v>
      </c>
      <c r="B70" s="104"/>
      <c r="C70" s="101"/>
      <c r="D70" s="101"/>
      <c r="E70" s="101"/>
      <c r="F70" s="101"/>
      <c r="G70" s="101"/>
    </row>
    <row r="71" spans="1:8" ht="15.75" hidden="1" customHeight="1" x14ac:dyDescent="0.25">
      <c r="A71" s="50" t="s">
        <v>144</v>
      </c>
      <c r="B71" s="104"/>
      <c r="C71" s="101"/>
      <c r="D71" s="101"/>
      <c r="E71" s="101"/>
      <c r="F71" s="101"/>
      <c r="G71" s="101"/>
    </row>
    <row r="72" spans="1:8" ht="15.75" hidden="1" customHeight="1" x14ac:dyDescent="0.25">
      <c r="A72" s="50" t="s">
        <v>145</v>
      </c>
      <c r="B72" s="104"/>
      <c r="C72" s="101"/>
      <c r="D72" s="101"/>
      <c r="E72" s="101"/>
      <c r="F72" s="101"/>
      <c r="G72" s="101"/>
    </row>
    <row r="73" spans="1:8" ht="15.75" hidden="1" customHeight="1" x14ac:dyDescent="0.25">
      <c r="A73" s="50" t="s">
        <v>146</v>
      </c>
      <c r="B73" s="104"/>
      <c r="C73" s="101"/>
      <c r="D73" s="101"/>
      <c r="E73" s="101"/>
      <c r="F73" s="101"/>
      <c r="G73" s="101"/>
    </row>
    <row r="74" spans="1:8" ht="15.75" hidden="1" customHeight="1" x14ac:dyDescent="0.25">
      <c r="A74" s="50" t="s">
        <v>147</v>
      </c>
      <c r="B74" s="104"/>
      <c r="C74" s="101"/>
      <c r="D74" s="101"/>
      <c r="E74" s="101"/>
      <c r="F74" s="101"/>
      <c r="G74" s="101"/>
    </row>
    <row r="75" spans="1:8" ht="15.75" hidden="1" customHeight="1" x14ac:dyDescent="0.25">
      <c r="A75" s="50" t="s">
        <v>148</v>
      </c>
      <c r="B75" s="104"/>
      <c r="C75" s="101"/>
      <c r="D75" s="101"/>
      <c r="E75" s="101"/>
      <c r="F75" s="101"/>
      <c r="G75" s="101"/>
    </row>
    <row r="76" spans="1:8" x14ac:dyDescent="0.25">
      <c r="G76" s="111"/>
    </row>
    <row r="77" spans="1:8" x14ac:dyDescent="0.25">
      <c r="G77" s="111"/>
    </row>
    <row r="83" spans="2:2" x14ac:dyDescent="0.25">
      <c r="B83" s="95"/>
    </row>
  </sheetData>
  <mergeCells count="2">
    <mergeCell ref="A2:F2"/>
    <mergeCell ref="D1:F1"/>
  </mergeCells>
  <pageMargins left="0.70866141732283472" right="0.70866141732283472" top="0.74803149606299213" bottom="0.74803149606299213" header="0.31496062992125984" footer="0.31496062992125984"/>
  <pageSetup paperSize="9" scale="79" fitToHeight="14" orientation="landscape" r:id="rId1"/>
  <rowBreaks count="1" manualBreakCount="1">
    <brk id="6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Normal="100" zoomScaleSheetLayoutView="100" workbookViewId="0">
      <selection activeCell="H15" sqref="H15"/>
    </sheetView>
  </sheetViews>
  <sheetFormatPr defaultRowHeight="15.75" x14ac:dyDescent="0.25"/>
  <cols>
    <col min="1" max="1" width="9.140625" style="26"/>
    <col min="2" max="2" width="68.85546875" style="27" customWidth="1"/>
    <col min="3" max="4" width="17" style="27" customWidth="1"/>
    <col min="5" max="6" width="23" style="27" customWidth="1"/>
    <col min="7" max="7" width="18.140625" style="27" customWidth="1"/>
    <col min="8" max="16384" width="9.140625" style="27"/>
  </cols>
  <sheetData>
    <row r="1" spans="1:7" ht="48.75" customHeight="1" x14ac:dyDescent="0.25">
      <c r="D1" s="224" t="str">
        <f>'28а) ТП до 35 село'!D1:F1</f>
        <v>Приложение № 1
к Методическим указаниям по определению размера платы 
за технологическое присоединение к электрическим сетям</v>
      </c>
      <c r="E1" s="224"/>
      <c r="F1" s="224"/>
      <c r="G1" s="172"/>
    </row>
    <row r="2" spans="1:7" ht="78.75" customHeight="1" x14ac:dyDescent="0.25">
      <c r="A2" s="225" t="s">
        <v>860</v>
      </c>
      <c r="B2" s="225"/>
      <c r="C2" s="225"/>
      <c r="D2" s="225"/>
      <c r="E2" s="225"/>
      <c r="F2" s="225"/>
      <c r="G2" s="173"/>
    </row>
    <row r="3" spans="1:7" s="30" customFormat="1" ht="63" x14ac:dyDescent="0.25">
      <c r="A3" s="28" t="s">
        <v>0</v>
      </c>
      <c r="B3" s="29" t="str">
        <f>'[3]1. ВЛ'!C3</f>
        <v xml:space="preserve">Наименование объекта строительства </v>
      </c>
      <c r="C3" s="29" t="s">
        <v>1</v>
      </c>
      <c r="D3" s="29" t="s">
        <v>2</v>
      </c>
      <c r="E3" s="29" t="s">
        <v>4</v>
      </c>
      <c r="F3" s="29" t="s">
        <v>5</v>
      </c>
    </row>
    <row r="4" spans="1:7" s="33" customFormat="1" ht="12.75" x14ac:dyDescent="0.25">
      <c r="A4" s="31" t="s">
        <v>6</v>
      </c>
      <c r="B4" s="32">
        <f>A4+1</f>
        <v>2</v>
      </c>
      <c r="C4" s="31">
        <f t="shared" ref="C4:D4" si="0">B4+1</f>
        <v>3</v>
      </c>
      <c r="D4" s="31">
        <f t="shared" si="0"/>
        <v>4</v>
      </c>
      <c r="E4" s="31">
        <f t="shared" ref="E4" si="1">D4+1</f>
        <v>5</v>
      </c>
      <c r="F4" s="31">
        <f t="shared" ref="F4" si="2">E4+1</f>
        <v>6</v>
      </c>
    </row>
    <row r="5" spans="1:7" ht="43.5" customHeight="1" x14ac:dyDescent="0.25">
      <c r="A5" s="174" t="s">
        <v>532</v>
      </c>
      <c r="B5" s="175" t="s">
        <v>533</v>
      </c>
      <c r="C5" s="40"/>
      <c r="D5" s="40"/>
      <c r="E5" s="40"/>
      <c r="F5" s="40"/>
    </row>
    <row r="6" spans="1:7" s="44" customFormat="1" ht="21" customHeight="1" x14ac:dyDescent="0.25">
      <c r="A6" s="176" t="s">
        <v>534</v>
      </c>
      <c r="B6" s="177" t="s">
        <v>535</v>
      </c>
      <c r="C6" s="37"/>
      <c r="D6" s="37"/>
      <c r="E6" s="48">
        <f>E7</f>
        <v>5859</v>
      </c>
      <c r="F6" s="48">
        <f>F7</f>
        <v>35969.385540000003</v>
      </c>
    </row>
    <row r="7" spans="1:7" s="44" customFormat="1" ht="64.5" customHeight="1" x14ac:dyDescent="0.25">
      <c r="A7" s="176"/>
      <c r="B7" s="178" t="str">
        <f>'[3]1. ВЛ'!C154</f>
        <v>Строительство ПС - 35 кВ "Лента" с ВЛ-35 и 10 кВ для обеспечения тех. присоединения энергопринимающих устройств торгового комплекса ООО "Лента" в п. Иноземцево (договор об осущю тех. прис. от 09.04.2014г. № 170/2014 )</v>
      </c>
      <c r="C7" s="37">
        <v>2016</v>
      </c>
      <c r="D7" s="43" t="s">
        <v>530</v>
      </c>
      <c r="E7" s="35">
        <f>6300*0.93</f>
        <v>5859</v>
      </c>
      <c r="F7" s="35">
        <v>35969.385540000003</v>
      </c>
    </row>
    <row r="8" spans="1:7" s="44" customFormat="1" ht="15" hidden="1" customHeight="1" x14ac:dyDescent="0.25">
      <c r="A8" s="176"/>
      <c r="B8" s="179"/>
      <c r="C8" s="57"/>
      <c r="D8" s="69"/>
      <c r="E8" s="68"/>
      <c r="F8" s="180"/>
      <c r="G8" s="180"/>
    </row>
    <row r="9" spans="1:7" s="44" customFormat="1" x14ac:dyDescent="0.25">
      <c r="A9" s="181"/>
      <c r="B9" s="182"/>
      <c r="C9" s="183"/>
      <c r="D9" s="183"/>
      <c r="E9" s="183"/>
      <c r="F9" s="183"/>
      <c r="G9" s="183"/>
    </row>
    <row r="15" spans="1:7" ht="48.75" customHeight="1" x14ac:dyDescent="0.25">
      <c r="B15" s="39"/>
      <c r="C15" s="39"/>
      <c r="D15" s="39"/>
      <c r="E15" s="39"/>
    </row>
    <row r="16" spans="1:7" x14ac:dyDescent="0.25">
      <c r="A16" s="184"/>
      <c r="B16" s="184"/>
      <c r="C16" s="184"/>
      <c r="D16" s="184"/>
      <c r="E16" s="184"/>
      <c r="F16" s="184"/>
      <c r="G16" s="184"/>
    </row>
  </sheetData>
  <mergeCells count="2">
    <mergeCell ref="D1:F1"/>
    <mergeCell ref="A2:F2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Титул</vt:lpstr>
      <vt:lpstr>28а)ВЛсело</vt:lpstr>
      <vt:lpstr>28а)ВЛгород</vt:lpstr>
      <vt:lpstr>28а) КЛсело</vt:lpstr>
      <vt:lpstr>28а)КЛгород</vt:lpstr>
      <vt:lpstr>28а) ПС село</vt:lpstr>
      <vt:lpstr>28а)ПСгород</vt:lpstr>
      <vt:lpstr>28а) ТП до 35 село</vt:lpstr>
      <vt:lpstr>28а)ТП 35 и выше город</vt:lpstr>
      <vt:lpstr>28а) РТУ Прил.2</vt:lpstr>
      <vt:lpstr>28б) reshenie_tarif_2019</vt:lpstr>
      <vt:lpstr>fact_srednie_dannie_fact_moshno</vt:lpstr>
      <vt:lpstr>fact_srednie_dannie_dline_VL_m</vt:lpstr>
      <vt:lpstr>info_TP_2019</vt:lpstr>
      <vt:lpstr>info_zayavki_TP_2019</vt:lpstr>
      <vt:lpstr>'28а) КЛсело'!Область_печати</vt:lpstr>
      <vt:lpstr>'28а) ПС село'!Область_печати</vt:lpstr>
      <vt:lpstr>'28а) РТУ Прил.2'!Область_печати</vt:lpstr>
      <vt:lpstr>'28а) ТП до 35 село'!Область_печати</vt:lpstr>
      <vt:lpstr>'28а)ВЛгород'!Область_печати</vt:lpstr>
      <vt:lpstr>'28а)ВЛсело'!Область_печати</vt:lpstr>
      <vt:lpstr>'28а)КЛгород'!Область_печати</vt:lpstr>
      <vt:lpstr>'28а)ПСгород'!Область_печати</vt:lpstr>
      <vt:lpstr>'28а)ТП 35 и выше город'!Область_печати</vt:lpstr>
      <vt:lpstr>'28б) reshenie_tarif_2019'!Область_печати</vt:lpstr>
      <vt:lpstr>info_zayavki_TP_2019!Область_печати</vt:lpstr>
      <vt:lpstr>Титул!Область_печати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2019-10-21T10:11:29Z</dcterms:modified>
</cp:coreProperties>
</file>