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645" yWindow="1380" windowWidth="2370" windowHeight="1410" tabRatio="846"/>
  </bookViews>
  <sheets>
    <sheet name="Титул" sheetId="33" r:id="rId1"/>
    <sheet name="28 а) город" sheetId="35" r:id="rId2"/>
    <sheet name="28 а) село" sheetId="36" r:id="rId3"/>
    <sheet name="28а) РТУ ПР2 готов" sheetId="27" r:id="rId4"/>
    <sheet name="28 б) reshenie_tarif_2020 готов" sheetId="34" r:id="rId5"/>
    <sheet name="28 в) srednie_dannie_fact_mosh" sheetId="20" r:id="rId6"/>
    <sheet name="28 г) srednie_dannie_dline_VL" sheetId="21" r:id="rId7"/>
    <sheet name="28 д) info_TP_2020 готов" sheetId="31" r:id="rId8"/>
    <sheet name="28 е)info_zayavki_TP_2021 готов" sheetId="32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1" hidden="1">'28 а) город'!$D$1:$D$426</definedName>
    <definedName name="_xlnm._FilterDatabase" localSheetId="2" hidden="1">'28 а) село'!$D$1:$D$563</definedName>
    <definedName name="Код_статуса">'[1]Статусы ТП'!$A$2:$A$12</definedName>
    <definedName name="_xlnm.Print_Area" localSheetId="1">'28 а) город'!$A$1:$H$417</definedName>
    <definedName name="_xlnm.Print_Area" localSheetId="2">'28 а) село'!$A$1:$H$544</definedName>
    <definedName name="_xlnm.Print_Area" localSheetId="5">'28 в) srednie_dannie_fact_mosh'!$A$1:$F$13</definedName>
    <definedName name="_xlnm.Print_Area" localSheetId="6">'28 г) srednie_dannie_dline_VL'!$A$1:$G$18</definedName>
    <definedName name="_xlnm.Print_Area" localSheetId="7">'28 д) info_TP_2020 готов'!$A$1:$L$21</definedName>
    <definedName name="_xlnm.Print_Area" localSheetId="8">'28 е)info_zayavki_TP_2021 готов'!$A$1:$I$22</definedName>
    <definedName name="_xlnm.Print_Area" localSheetId="3">'28а) РТУ ПР2 готов'!$A$1:$G$30</definedName>
  </definedNames>
  <calcPr calcId="145621"/>
</workbook>
</file>

<file path=xl/calcChain.xml><?xml version="1.0" encoding="utf-8"?>
<calcChain xmlns="http://schemas.openxmlformats.org/spreadsheetml/2006/main">
  <c r="H537" i="36" l="1"/>
  <c r="H410" i="35"/>
  <c r="F529" i="36" l="1"/>
  <c r="G529" i="36"/>
  <c r="H543" i="36"/>
  <c r="H541" i="36"/>
  <c r="H538" i="36"/>
  <c r="H536" i="36"/>
  <c r="H529" i="36" s="1"/>
  <c r="H534" i="36"/>
  <c r="H530" i="36"/>
  <c r="H544" i="36"/>
  <c r="H542" i="36"/>
  <c r="H540" i="36"/>
  <c r="H539" i="36"/>
  <c r="H535" i="36"/>
  <c r="H531" i="36"/>
  <c r="H417" i="35"/>
  <c r="H415" i="35"/>
  <c r="H413" i="35" l="1"/>
  <c r="H412" i="35"/>
  <c r="H411" i="35" s="1"/>
  <c r="H409" i="35"/>
  <c r="H402" i="35" s="1"/>
  <c r="H404" i="35"/>
  <c r="H403" i="35" s="1"/>
  <c r="H408" i="35"/>
  <c r="H407" i="35" s="1"/>
  <c r="H416" i="35"/>
  <c r="H414" i="35"/>
  <c r="E30" i="27" l="1"/>
  <c r="F30" i="27"/>
  <c r="F181" i="36" l="1"/>
  <c r="F252" i="36"/>
  <c r="F251" i="36" s="1"/>
  <c r="F250" i="36"/>
  <c r="F249" i="36"/>
  <c r="F248" i="36"/>
  <c r="F247" i="36"/>
  <c r="F246" i="36"/>
  <c r="F245" i="36"/>
  <c r="F244" i="36"/>
  <c r="F243" i="36"/>
  <c r="F242" i="36"/>
  <c r="F241" i="36"/>
  <c r="F240" i="36"/>
  <c r="F239" i="36"/>
  <c r="F238" i="36"/>
  <c r="F237" i="36"/>
  <c r="F236" i="36"/>
  <c r="F235" i="36"/>
  <c r="F234" i="36"/>
  <c r="F233" i="36"/>
  <c r="F232" i="36"/>
  <c r="F231" i="36"/>
  <c r="F230" i="36"/>
  <c r="F229" i="36"/>
  <c r="F228" i="36"/>
  <c r="F227" i="36"/>
  <c r="F226" i="36"/>
  <c r="F225" i="36"/>
  <c r="F224" i="36"/>
  <c r="F223" i="36"/>
  <c r="F222" i="36"/>
  <c r="F221" i="36"/>
  <c r="F220" i="36"/>
  <c r="F219" i="36"/>
  <c r="F218" i="36"/>
  <c r="F217" i="36"/>
  <c r="F216" i="36"/>
  <c r="F215" i="36"/>
  <c r="F214" i="36"/>
  <c r="F213" i="36"/>
  <c r="F212" i="36"/>
  <c r="F211" i="36"/>
  <c r="F210" i="36"/>
  <c r="F209" i="36"/>
  <c r="F208" i="36"/>
  <c r="F207" i="36"/>
  <c r="F206" i="36"/>
  <c r="F205" i="36"/>
  <c r="F204" i="36"/>
  <c r="F203" i="36"/>
  <c r="F202" i="36"/>
  <c r="F201" i="36"/>
  <c r="F200" i="36"/>
  <c r="F199" i="36"/>
  <c r="F198" i="36"/>
  <c r="F190" i="36"/>
  <c r="F189" i="36"/>
  <c r="F188" i="36"/>
  <c r="F187" i="36"/>
  <c r="F186" i="36"/>
  <c r="F185" i="36"/>
  <c r="F184" i="36"/>
  <c r="F183" i="36"/>
  <c r="F182" i="36"/>
  <c r="F180" i="36"/>
  <c r="F179" i="36"/>
  <c r="F178" i="36"/>
  <c r="F177" i="36"/>
  <c r="F176" i="36"/>
  <c r="F175" i="36"/>
  <c r="F174" i="36"/>
  <c r="F173" i="36"/>
  <c r="F172" i="36"/>
  <c r="F171" i="36"/>
  <c r="F170" i="36"/>
  <c r="F169" i="36"/>
  <c r="F168" i="36"/>
  <c r="F167" i="36"/>
  <c r="F166" i="36"/>
  <c r="F165" i="36"/>
  <c r="F164" i="36"/>
  <c r="F163" i="36"/>
  <c r="F162" i="36"/>
  <c r="F161" i="36"/>
  <c r="F160" i="36"/>
  <c r="F159" i="36"/>
  <c r="F158" i="36"/>
  <c r="F157" i="36"/>
  <c r="F156" i="36"/>
  <c r="F155" i="36"/>
  <c r="F154" i="36"/>
  <c r="F153" i="36"/>
  <c r="F152" i="36"/>
  <c r="F151" i="36"/>
  <c r="F150" i="36"/>
  <c r="F149" i="36"/>
  <c r="F148" i="36"/>
  <c r="F147" i="36"/>
  <c r="F146" i="36"/>
  <c r="H438" i="35"/>
  <c r="G438" i="35"/>
  <c r="F438" i="35"/>
  <c r="H428" i="35"/>
  <c r="H429" i="35" s="1"/>
  <c r="G428" i="35"/>
  <c r="F428" i="35"/>
  <c r="H427" i="35"/>
  <c r="G427" i="35"/>
  <c r="G429" i="35" s="1"/>
  <c r="F427" i="35"/>
  <c r="G554" i="36"/>
  <c r="H554" i="36"/>
  <c r="F554" i="36"/>
  <c r="C249" i="36"/>
  <c r="D249" i="36"/>
  <c r="E249" i="36"/>
  <c r="G249" i="36"/>
  <c r="H249" i="36"/>
  <c r="C250" i="36"/>
  <c r="D250" i="36"/>
  <c r="E250" i="36"/>
  <c r="G250" i="36"/>
  <c r="H250" i="36"/>
  <c r="C239" i="36"/>
  <c r="D239" i="36"/>
  <c r="E239" i="36"/>
  <c r="G239" i="36"/>
  <c r="H239" i="36"/>
  <c r="C240" i="36"/>
  <c r="D240" i="36"/>
  <c r="E240" i="36"/>
  <c r="G240" i="36"/>
  <c r="H240" i="36"/>
  <c r="C241" i="36"/>
  <c r="D241" i="36"/>
  <c r="E241" i="36"/>
  <c r="G241" i="36"/>
  <c r="H241" i="36"/>
  <c r="C242" i="36"/>
  <c r="D242" i="36"/>
  <c r="E242" i="36"/>
  <c r="G242" i="36"/>
  <c r="H242" i="36"/>
  <c r="C243" i="36"/>
  <c r="D243" i="36"/>
  <c r="E243" i="36"/>
  <c r="G243" i="36"/>
  <c r="H243" i="36"/>
  <c r="C244" i="36"/>
  <c r="D244" i="36"/>
  <c r="E244" i="36"/>
  <c r="G244" i="36"/>
  <c r="H244" i="36"/>
  <c r="C245" i="36"/>
  <c r="D245" i="36"/>
  <c r="E245" i="36"/>
  <c r="G245" i="36"/>
  <c r="H245" i="36"/>
  <c r="C246" i="36"/>
  <c r="D246" i="36"/>
  <c r="E246" i="36"/>
  <c r="G246" i="36"/>
  <c r="H246" i="36"/>
  <c r="C247" i="36"/>
  <c r="D247" i="36"/>
  <c r="E247" i="36"/>
  <c r="G247" i="36"/>
  <c r="H247" i="36"/>
  <c r="C248" i="36"/>
  <c r="D248" i="36"/>
  <c r="E248" i="36"/>
  <c r="G248" i="36"/>
  <c r="H248" i="36"/>
  <c r="C235" i="36"/>
  <c r="D235" i="36"/>
  <c r="E235" i="36"/>
  <c r="G235" i="36"/>
  <c r="H235" i="36"/>
  <c r="C236" i="36"/>
  <c r="D236" i="36"/>
  <c r="E236" i="36"/>
  <c r="G236" i="36"/>
  <c r="H236" i="36"/>
  <c r="C237" i="36"/>
  <c r="D237" i="36"/>
  <c r="E237" i="36"/>
  <c r="G237" i="36"/>
  <c r="H237" i="36"/>
  <c r="C238" i="36"/>
  <c r="D238" i="36"/>
  <c r="E238" i="36"/>
  <c r="G238" i="36"/>
  <c r="H238" i="36"/>
  <c r="H234" i="36"/>
  <c r="D234" i="36"/>
  <c r="E234" i="36"/>
  <c r="G234" i="36"/>
  <c r="C234" i="36"/>
  <c r="C233" i="36"/>
  <c r="D233" i="36"/>
  <c r="E233" i="36"/>
  <c r="G233" i="36"/>
  <c r="H233" i="36"/>
  <c r="C223" i="36"/>
  <c r="D223" i="36"/>
  <c r="E223" i="36"/>
  <c r="G223" i="36"/>
  <c r="H223" i="36"/>
  <c r="C224" i="36"/>
  <c r="D224" i="36"/>
  <c r="E224" i="36"/>
  <c r="G224" i="36"/>
  <c r="H224" i="36"/>
  <c r="C225" i="36"/>
  <c r="D225" i="36"/>
  <c r="E225" i="36"/>
  <c r="G225" i="36"/>
  <c r="H225" i="36"/>
  <c r="C226" i="36"/>
  <c r="D226" i="36"/>
  <c r="E226" i="36"/>
  <c r="G226" i="36"/>
  <c r="H226" i="36"/>
  <c r="C227" i="36"/>
  <c r="D227" i="36"/>
  <c r="E227" i="36"/>
  <c r="G227" i="36"/>
  <c r="H227" i="36"/>
  <c r="C228" i="36"/>
  <c r="D228" i="36"/>
  <c r="E228" i="36"/>
  <c r="G228" i="36"/>
  <c r="H228" i="36"/>
  <c r="C229" i="36"/>
  <c r="D229" i="36"/>
  <c r="E229" i="36"/>
  <c r="G229" i="36"/>
  <c r="H229" i="36"/>
  <c r="C230" i="36"/>
  <c r="D230" i="36"/>
  <c r="E230" i="36"/>
  <c r="G230" i="36"/>
  <c r="H230" i="36"/>
  <c r="C231" i="36"/>
  <c r="D231" i="36"/>
  <c r="E231" i="36"/>
  <c r="G231" i="36"/>
  <c r="H231" i="36"/>
  <c r="C232" i="36"/>
  <c r="D232" i="36"/>
  <c r="E232" i="36"/>
  <c r="G232" i="36"/>
  <c r="H232" i="36"/>
  <c r="C217" i="36"/>
  <c r="D217" i="36"/>
  <c r="E217" i="36"/>
  <c r="G217" i="36"/>
  <c r="H217" i="36"/>
  <c r="C218" i="36"/>
  <c r="D218" i="36"/>
  <c r="E218" i="36"/>
  <c r="G218" i="36"/>
  <c r="H218" i="36"/>
  <c r="C219" i="36"/>
  <c r="D219" i="36"/>
  <c r="E219" i="36"/>
  <c r="G219" i="36"/>
  <c r="H219" i="36"/>
  <c r="C220" i="36"/>
  <c r="D220" i="36"/>
  <c r="E220" i="36"/>
  <c r="G220" i="36"/>
  <c r="H220" i="36"/>
  <c r="C221" i="36"/>
  <c r="D221" i="36"/>
  <c r="E221" i="36"/>
  <c r="G221" i="36"/>
  <c r="H221" i="36"/>
  <c r="C222" i="36"/>
  <c r="D222" i="36"/>
  <c r="E222" i="36"/>
  <c r="G222" i="36"/>
  <c r="H222" i="36"/>
  <c r="C199" i="36"/>
  <c r="D199" i="36"/>
  <c r="E199" i="36"/>
  <c r="G199" i="36"/>
  <c r="H199" i="36"/>
  <c r="C200" i="36"/>
  <c r="D200" i="36"/>
  <c r="E200" i="36"/>
  <c r="G200" i="36"/>
  <c r="H200" i="36"/>
  <c r="C201" i="36"/>
  <c r="D201" i="36"/>
  <c r="E201" i="36"/>
  <c r="G201" i="36"/>
  <c r="H201" i="36"/>
  <c r="C202" i="36"/>
  <c r="D202" i="36"/>
  <c r="E202" i="36"/>
  <c r="G202" i="36"/>
  <c r="H202" i="36"/>
  <c r="C203" i="36"/>
  <c r="D203" i="36"/>
  <c r="E203" i="36"/>
  <c r="G203" i="36"/>
  <c r="H203" i="36"/>
  <c r="C204" i="36"/>
  <c r="D204" i="36"/>
  <c r="E204" i="36"/>
  <c r="G204" i="36"/>
  <c r="H204" i="36"/>
  <c r="C205" i="36"/>
  <c r="D205" i="36"/>
  <c r="E205" i="36"/>
  <c r="G205" i="36"/>
  <c r="H205" i="36"/>
  <c r="C206" i="36"/>
  <c r="D206" i="36"/>
  <c r="E206" i="36"/>
  <c r="G206" i="36"/>
  <c r="H206" i="36"/>
  <c r="C207" i="36"/>
  <c r="D207" i="36"/>
  <c r="E207" i="36"/>
  <c r="G207" i="36"/>
  <c r="H207" i="36"/>
  <c r="C208" i="36"/>
  <c r="D208" i="36"/>
  <c r="E208" i="36"/>
  <c r="G208" i="36"/>
  <c r="H208" i="36"/>
  <c r="C209" i="36"/>
  <c r="D209" i="36"/>
  <c r="E209" i="36"/>
  <c r="G209" i="36"/>
  <c r="H209" i="36"/>
  <c r="C210" i="36"/>
  <c r="D210" i="36"/>
  <c r="E210" i="36"/>
  <c r="G210" i="36"/>
  <c r="H210" i="36"/>
  <c r="C211" i="36"/>
  <c r="D211" i="36"/>
  <c r="E211" i="36"/>
  <c r="G211" i="36"/>
  <c r="H211" i="36"/>
  <c r="C212" i="36"/>
  <c r="D212" i="36"/>
  <c r="E212" i="36"/>
  <c r="G212" i="36"/>
  <c r="H212" i="36"/>
  <c r="C213" i="36"/>
  <c r="D213" i="36"/>
  <c r="E213" i="36"/>
  <c r="G213" i="36"/>
  <c r="H213" i="36"/>
  <c r="C214" i="36"/>
  <c r="D214" i="36"/>
  <c r="E214" i="36"/>
  <c r="G214" i="36"/>
  <c r="H214" i="36"/>
  <c r="C215" i="36"/>
  <c r="D215" i="36"/>
  <c r="E215" i="36"/>
  <c r="G215" i="36"/>
  <c r="H215" i="36"/>
  <c r="C216" i="36"/>
  <c r="D216" i="36"/>
  <c r="E216" i="36"/>
  <c r="G216" i="36"/>
  <c r="H216" i="36"/>
  <c r="D198" i="36"/>
  <c r="E198" i="36"/>
  <c r="G198" i="36"/>
  <c r="H198" i="36"/>
  <c r="C198" i="36"/>
  <c r="D252" i="36"/>
  <c r="E252" i="36"/>
  <c r="G252" i="36"/>
  <c r="G251" i="36" s="1"/>
  <c r="H252" i="36"/>
  <c r="H251" i="36" s="1"/>
  <c r="C252" i="36"/>
  <c r="C147" i="36"/>
  <c r="D147" i="36"/>
  <c r="E147" i="36"/>
  <c r="G147" i="36"/>
  <c r="H147" i="36"/>
  <c r="C148" i="36"/>
  <c r="D148" i="36"/>
  <c r="E148" i="36"/>
  <c r="G148" i="36"/>
  <c r="H148" i="36"/>
  <c r="C149" i="36"/>
  <c r="D149" i="36"/>
  <c r="E149" i="36"/>
  <c r="G149" i="36"/>
  <c r="H149" i="36"/>
  <c r="C150" i="36"/>
  <c r="D150" i="36"/>
  <c r="E150" i="36"/>
  <c r="G150" i="36"/>
  <c r="H150" i="36"/>
  <c r="C151" i="36"/>
  <c r="D151" i="36"/>
  <c r="E151" i="36"/>
  <c r="G151" i="36"/>
  <c r="H151" i="36"/>
  <c r="C152" i="36"/>
  <c r="D152" i="36"/>
  <c r="E152" i="36"/>
  <c r="G152" i="36"/>
  <c r="H152" i="36"/>
  <c r="C153" i="36"/>
  <c r="D153" i="36"/>
  <c r="E153" i="36"/>
  <c r="G153" i="36"/>
  <c r="H153" i="36"/>
  <c r="C154" i="36"/>
  <c r="D154" i="36"/>
  <c r="E154" i="36"/>
  <c r="G154" i="36"/>
  <c r="H154" i="36"/>
  <c r="C155" i="36"/>
  <c r="D155" i="36"/>
  <c r="E155" i="36"/>
  <c r="G155" i="36"/>
  <c r="H155" i="36"/>
  <c r="C156" i="36"/>
  <c r="D156" i="36"/>
  <c r="E156" i="36"/>
  <c r="G156" i="36"/>
  <c r="H156" i="36"/>
  <c r="C157" i="36"/>
  <c r="D157" i="36"/>
  <c r="E157" i="36"/>
  <c r="G157" i="36"/>
  <c r="H157" i="36"/>
  <c r="C158" i="36"/>
  <c r="D158" i="36"/>
  <c r="E158" i="36"/>
  <c r="G158" i="36"/>
  <c r="H158" i="36"/>
  <c r="C159" i="36"/>
  <c r="D159" i="36"/>
  <c r="E159" i="36"/>
  <c r="G159" i="36"/>
  <c r="H159" i="36"/>
  <c r="C160" i="36"/>
  <c r="D160" i="36"/>
  <c r="E160" i="36"/>
  <c r="G160" i="36"/>
  <c r="H160" i="36"/>
  <c r="C161" i="36"/>
  <c r="D161" i="36"/>
  <c r="E161" i="36"/>
  <c r="G161" i="36"/>
  <c r="H161" i="36"/>
  <c r="C162" i="36"/>
  <c r="D162" i="36"/>
  <c r="E162" i="36"/>
  <c r="G162" i="36"/>
  <c r="H162" i="36"/>
  <c r="C163" i="36"/>
  <c r="D163" i="36"/>
  <c r="E163" i="36"/>
  <c r="G163" i="36"/>
  <c r="H163" i="36"/>
  <c r="C164" i="36"/>
  <c r="D164" i="36"/>
  <c r="E164" i="36"/>
  <c r="G164" i="36"/>
  <c r="H164" i="36"/>
  <c r="C165" i="36"/>
  <c r="D165" i="36"/>
  <c r="E165" i="36"/>
  <c r="G165" i="36"/>
  <c r="H165" i="36"/>
  <c r="C166" i="36"/>
  <c r="D166" i="36"/>
  <c r="E166" i="36"/>
  <c r="G166" i="36"/>
  <c r="H166" i="36"/>
  <c r="C167" i="36"/>
  <c r="D167" i="36"/>
  <c r="E167" i="36"/>
  <c r="G167" i="36"/>
  <c r="H167" i="36"/>
  <c r="C168" i="36"/>
  <c r="D168" i="36"/>
  <c r="E168" i="36"/>
  <c r="G168" i="36"/>
  <c r="H168" i="36"/>
  <c r="C169" i="36"/>
  <c r="D169" i="36"/>
  <c r="E169" i="36"/>
  <c r="G169" i="36"/>
  <c r="H169" i="36"/>
  <c r="C170" i="36"/>
  <c r="D170" i="36"/>
  <c r="E170" i="36"/>
  <c r="G170" i="36"/>
  <c r="H170" i="36"/>
  <c r="C171" i="36"/>
  <c r="D171" i="36"/>
  <c r="E171" i="36"/>
  <c r="G171" i="36"/>
  <c r="H171" i="36"/>
  <c r="C172" i="36"/>
  <c r="D172" i="36"/>
  <c r="E172" i="36"/>
  <c r="G172" i="36"/>
  <c r="H172" i="36"/>
  <c r="C173" i="36"/>
  <c r="D173" i="36"/>
  <c r="E173" i="36"/>
  <c r="G173" i="36"/>
  <c r="H173" i="36"/>
  <c r="C174" i="36"/>
  <c r="D174" i="36"/>
  <c r="E174" i="36"/>
  <c r="G174" i="36"/>
  <c r="H174" i="36"/>
  <c r="C175" i="36"/>
  <c r="D175" i="36"/>
  <c r="E175" i="36"/>
  <c r="G175" i="36"/>
  <c r="H175" i="36"/>
  <c r="C176" i="36"/>
  <c r="D176" i="36"/>
  <c r="E176" i="36"/>
  <c r="G176" i="36"/>
  <c r="H176" i="36"/>
  <c r="C177" i="36"/>
  <c r="D177" i="36"/>
  <c r="E177" i="36"/>
  <c r="G177" i="36"/>
  <c r="H177" i="36"/>
  <c r="C178" i="36"/>
  <c r="D178" i="36"/>
  <c r="E178" i="36"/>
  <c r="G178" i="36"/>
  <c r="H178" i="36"/>
  <c r="C179" i="36"/>
  <c r="D179" i="36"/>
  <c r="E179" i="36"/>
  <c r="G179" i="36"/>
  <c r="H179" i="36"/>
  <c r="C180" i="36"/>
  <c r="D180" i="36"/>
  <c r="E180" i="36"/>
  <c r="G180" i="36"/>
  <c r="H180" i="36"/>
  <c r="C181" i="36"/>
  <c r="D181" i="36"/>
  <c r="E181" i="36"/>
  <c r="G181" i="36"/>
  <c r="H181" i="36"/>
  <c r="C182" i="36"/>
  <c r="D182" i="36"/>
  <c r="E182" i="36"/>
  <c r="G182" i="36"/>
  <c r="H182" i="36"/>
  <c r="C183" i="36"/>
  <c r="D183" i="36"/>
  <c r="E183" i="36"/>
  <c r="G183" i="36"/>
  <c r="H183" i="36"/>
  <c r="C184" i="36"/>
  <c r="D184" i="36"/>
  <c r="E184" i="36"/>
  <c r="G184" i="36"/>
  <c r="H184" i="36"/>
  <c r="C185" i="36"/>
  <c r="D185" i="36"/>
  <c r="E185" i="36"/>
  <c r="G185" i="36"/>
  <c r="H185" i="36"/>
  <c r="C186" i="36"/>
  <c r="D186" i="36"/>
  <c r="E186" i="36"/>
  <c r="G186" i="36"/>
  <c r="H186" i="36"/>
  <c r="C187" i="36"/>
  <c r="D187" i="36"/>
  <c r="E187" i="36"/>
  <c r="G187" i="36"/>
  <c r="H187" i="36"/>
  <c r="C188" i="36"/>
  <c r="D188" i="36"/>
  <c r="E188" i="36"/>
  <c r="G188" i="36"/>
  <c r="H188" i="36"/>
  <c r="C189" i="36"/>
  <c r="D189" i="36"/>
  <c r="E189" i="36"/>
  <c r="G189" i="36"/>
  <c r="H189" i="36"/>
  <c r="C190" i="36"/>
  <c r="D190" i="36"/>
  <c r="E190" i="36"/>
  <c r="G190" i="36"/>
  <c r="H190" i="36"/>
  <c r="C146" i="36"/>
  <c r="D146" i="36"/>
  <c r="E146" i="36"/>
  <c r="G146" i="36"/>
  <c r="H146" i="36"/>
  <c r="F513" i="36"/>
  <c r="H513" i="36"/>
  <c r="G513" i="36"/>
  <c r="G386" i="35"/>
  <c r="H386" i="35"/>
  <c r="F386" i="35"/>
  <c r="H467" i="36"/>
  <c r="G467" i="36"/>
  <c r="F467" i="36"/>
  <c r="H462" i="36"/>
  <c r="G462" i="36"/>
  <c r="F462" i="36"/>
  <c r="H457" i="36"/>
  <c r="G457" i="36"/>
  <c r="F457" i="36"/>
  <c r="G367" i="35"/>
  <c r="H367" i="35"/>
  <c r="F367" i="35"/>
  <c r="G362" i="35"/>
  <c r="H362" i="35"/>
  <c r="F362" i="35"/>
  <c r="G357" i="35"/>
  <c r="H357" i="35"/>
  <c r="F357" i="35"/>
  <c r="F311" i="36"/>
  <c r="F310" i="36" s="1"/>
  <c r="F309" i="36"/>
  <c r="F308" i="36" s="1"/>
  <c r="D311" i="36"/>
  <c r="E311" i="36"/>
  <c r="G311" i="36"/>
  <c r="G310" i="36" s="1"/>
  <c r="H311" i="36"/>
  <c r="H310" i="36" s="1"/>
  <c r="C311" i="36"/>
  <c r="D309" i="36"/>
  <c r="E309" i="36"/>
  <c r="G309" i="36"/>
  <c r="G308" i="36" s="1"/>
  <c r="H309" i="36"/>
  <c r="H308" i="36" s="1"/>
  <c r="C309" i="36"/>
  <c r="C500" i="36"/>
  <c r="D500" i="36"/>
  <c r="E500" i="36"/>
  <c r="G500" i="36"/>
  <c r="H500" i="36"/>
  <c r="C501" i="36"/>
  <c r="D501" i="36"/>
  <c r="E501" i="36"/>
  <c r="G501" i="36"/>
  <c r="H501" i="36"/>
  <c r="C502" i="36"/>
  <c r="D502" i="36"/>
  <c r="E502" i="36"/>
  <c r="G502" i="36"/>
  <c r="H502" i="36"/>
  <c r="C503" i="36"/>
  <c r="D503" i="36"/>
  <c r="E503" i="36"/>
  <c r="G503" i="36"/>
  <c r="H503" i="36"/>
  <c r="C504" i="36"/>
  <c r="D504" i="36"/>
  <c r="E504" i="36"/>
  <c r="G504" i="36"/>
  <c r="H504" i="36"/>
  <c r="D499" i="36"/>
  <c r="E499" i="36"/>
  <c r="G499" i="36"/>
  <c r="H499" i="36"/>
  <c r="C499" i="36"/>
  <c r="C487" i="36"/>
  <c r="D487" i="36"/>
  <c r="E487" i="36"/>
  <c r="G487" i="36"/>
  <c r="H487" i="36"/>
  <c r="C488" i="36"/>
  <c r="D488" i="36"/>
  <c r="E488" i="36"/>
  <c r="G488" i="36"/>
  <c r="H488" i="36"/>
  <c r="C489" i="36"/>
  <c r="D489" i="36"/>
  <c r="E489" i="36"/>
  <c r="G489" i="36"/>
  <c r="H489" i="36"/>
  <c r="C490" i="36"/>
  <c r="D490" i="36"/>
  <c r="E490" i="36"/>
  <c r="G490" i="36"/>
  <c r="H490" i="36"/>
  <c r="C491" i="36"/>
  <c r="D491" i="36"/>
  <c r="E491" i="36"/>
  <c r="G491" i="36"/>
  <c r="H491" i="36"/>
  <c r="C492" i="36"/>
  <c r="D492" i="36"/>
  <c r="E492" i="36"/>
  <c r="G492" i="36"/>
  <c r="H492" i="36"/>
  <c r="C493" i="36"/>
  <c r="D493" i="36"/>
  <c r="E493" i="36"/>
  <c r="G493" i="36"/>
  <c r="H493" i="36"/>
  <c r="C494" i="36"/>
  <c r="D494" i="36"/>
  <c r="E494" i="36"/>
  <c r="G494" i="36"/>
  <c r="H494" i="36"/>
  <c r="C495" i="36"/>
  <c r="D495" i="36"/>
  <c r="E495" i="36"/>
  <c r="G495" i="36"/>
  <c r="H495" i="36"/>
  <c r="C496" i="36"/>
  <c r="D496" i="36"/>
  <c r="E496" i="36"/>
  <c r="G496" i="36"/>
  <c r="H496" i="36"/>
  <c r="C497" i="36"/>
  <c r="D497" i="36"/>
  <c r="E497" i="36"/>
  <c r="G497" i="36"/>
  <c r="H497" i="36"/>
  <c r="D486" i="36"/>
  <c r="E486" i="36"/>
  <c r="G486" i="36"/>
  <c r="H486" i="36"/>
  <c r="C486" i="36"/>
  <c r="D477" i="36"/>
  <c r="E477" i="36"/>
  <c r="G477" i="36"/>
  <c r="H477" i="36"/>
  <c r="D478" i="36"/>
  <c r="E478" i="36"/>
  <c r="G478" i="36"/>
  <c r="H478" i="36"/>
  <c r="D479" i="36"/>
  <c r="E479" i="36"/>
  <c r="G479" i="36"/>
  <c r="H479" i="36"/>
  <c r="D480" i="36"/>
  <c r="E480" i="36"/>
  <c r="G480" i="36"/>
  <c r="H480" i="36"/>
  <c r="D481" i="36"/>
  <c r="E481" i="36"/>
  <c r="G481" i="36"/>
  <c r="H481" i="36"/>
  <c r="D482" i="36"/>
  <c r="E482" i="36"/>
  <c r="G482" i="36"/>
  <c r="H482" i="36"/>
  <c r="D483" i="36"/>
  <c r="E483" i="36"/>
  <c r="G483" i="36"/>
  <c r="H483" i="36"/>
  <c r="D484" i="36"/>
  <c r="E484" i="36"/>
  <c r="G484" i="36"/>
  <c r="H484" i="36"/>
  <c r="D476" i="36"/>
  <c r="E476" i="36"/>
  <c r="G476" i="36"/>
  <c r="G475" i="36" s="1"/>
  <c r="H476" i="36"/>
  <c r="C476" i="36"/>
  <c r="C484" i="36"/>
  <c r="C477" i="36"/>
  <c r="C478" i="36"/>
  <c r="C479" i="36"/>
  <c r="C480" i="36"/>
  <c r="C481" i="36"/>
  <c r="C482" i="36"/>
  <c r="C483" i="36"/>
  <c r="D474" i="36"/>
  <c r="E474" i="36"/>
  <c r="G474" i="36"/>
  <c r="G473" i="36" s="1"/>
  <c r="H474" i="36"/>
  <c r="H473" i="36" s="1"/>
  <c r="C474" i="36"/>
  <c r="F375" i="35"/>
  <c r="F372" i="35" s="1"/>
  <c r="E376" i="35"/>
  <c r="G376" i="35"/>
  <c r="G375" i="35" s="1"/>
  <c r="G372" i="35" s="1"/>
  <c r="H376" i="35"/>
  <c r="H375" i="35" s="1"/>
  <c r="H372" i="35" s="1"/>
  <c r="D376" i="35"/>
  <c r="C376" i="35"/>
  <c r="F153" i="35"/>
  <c r="F435" i="35" s="1"/>
  <c r="F437" i="35" s="1"/>
  <c r="F439" i="35" s="1"/>
  <c r="E153" i="35"/>
  <c r="G153" i="35"/>
  <c r="G435" i="35" s="1"/>
  <c r="G437" i="35" s="1"/>
  <c r="G439" i="35" s="1"/>
  <c r="H153" i="35"/>
  <c r="H435" i="35" s="1"/>
  <c r="H437" i="35" s="1"/>
  <c r="D153" i="35"/>
  <c r="H439" i="35" l="1"/>
  <c r="F429" i="35"/>
  <c r="H558" i="36"/>
  <c r="F562" i="36"/>
  <c r="H560" i="36"/>
  <c r="F561" i="36"/>
  <c r="G558" i="36"/>
  <c r="G561" i="36"/>
  <c r="G560" i="36"/>
  <c r="G559" i="36"/>
  <c r="G563" i="36"/>
  <c r="H563" i="36"/>
  <c r="H551" i="36"/>
  <c r="H561" i="36"/>
  <c r="H559" i="36"/>
  <c r="F558" i="36"/>
  <c r="H562" i="36"/>
  <c r="F145" i="36"/>
  <c r="F144" i="36" s="1"/>
  <c r="F560" i="36"/>
  <c r="F559" i="36"/>
  <c r="G562" i="36"/>
  <c r="F563" i="36"/>
  <c r="H553" i="36"/>
  <c r="H197" i="36"/>
  <c r="H196" i="36" s="1"/>
  <c r="G197" i="36"/>
  <c r="G196" i="36" s="1"/>
  <c r="G551" i="36"/>
  <c r="G553" i="36"/>
  <c r="F197" i="36"/>
  <c r="F196" i="36" s="1"/>
  <c r="F551" i="36"/>
  <c r="F553" i="36"/>
  <c r="H475" i="36"/>
  <c r="G145" i="36"/>
  <c r="G144" i="36" s="1"/>
  <c r="H145" i="36"/>
  <c r="H144" i="36" s="1"/>
  <c r="F456" i="36"/>
  <c r="G456" i="36"/>
  <c r="H456" i="36"/>
  <c r="H356" i="35"/>
  <c r="G356" i="35"/>
  <c r="F356" i="35"/>
  <c r="F307" i="36"/>
  <c r="H498" i="36"/>
  <c r="H485" i="36"/>
  <c r="G485" i="36"/>
  <c r="G498" i="36"/>
  <c r="H526" i="36"/>
  <c r="G526" i="36"/>
  <c r="F526" i="36"/>
  <c r="H449" i="36"/>
  <c r="G449" i="36"/>
  <c r="F449" i="36"/>
  <c r="H442" i="36"/>
  <c r="G442" i="36"/>
  <c r="F442" i="36"/>
  <c r="H435" i="36"/>
  <c r="G435" i="36"/>
  <c r="F435" i="36"/>
  <c r="H428" i="36"/>
  <c r="G428" i="36"/>
  <c r="F428" i="36"/>
  <c r="H421" i="36"/>
  <c r="G421" i="36"/>
  <c r="F421" i="36"/>
  <c r="H414" i="36"/>
  <c r="G414" i="36"/>
  <c r="F414" i="36"/>
  <c r="H407" i="36"/>
  <c r="G407" i="36"/>
  <c r="F407" i="36"/>
  <c r="H400" i="36"/>
  <c r="G400" i="36"/>
  <c r="F400" i="36"/>
  <c r="H393" i="36"/>
  <c r="G393" i="36"/>
  <c r="F393" i="36"/>
  <c r="H386" i="36"/>
  <c r="G386" i="36"/>
  <c r="F386" i="36"/>
  <c r="H379" i="36"/>
  <c r="G379" i="36"/>
  <c r="F379" i="36"/>
  <c r="H372" i="36"/>
  <c r="G372" i="36"/>
  <c r="F372" i="36"/>
  <c r="H365" i="36"/>
  <c r="G365" i="36"/>
  <c r="F365" i="36"/>
  <c r="H358" i="36"/>
  <c r="G358" i="36"/>
  <c r="F358" i="36"/>
  <c r="H351" i="36"/>
  <c r="G351" i="36"/>
  <c r="F351" i="36"/>
  <c r="H344" i="36"/>
  <c r="G344" i="36"/>
  <c r="F344" i="36"/>
  <c r="H337" i="36"/>
  <c r="G337" i="36"/>
  <c r="F337" i="36"/>
  <c r="H330" i="36"/>
  <c r="G330" i="36"/>
  <c r="F330" i="36"/>
  <c r="H323" i="36"/>
  <c r="G323" i="36"/>
  <c r="F323" i="36"/>
  <c r="H316" i="36"/>
  <c r="G316" i="36"/>
  <c r="F316" i="36"/>
  <c r="H307" i="36"/>
  <c r="G307" i="36"/>
  <c r="H300" i="36"/>
  <c r="G300" i="36"/>
  <c r="F300" i="36"/>
  <c r="H293" i="36"/>
  <c r="G293" i="36"/>
  <c r="F293" i="36"/>
  <c r="H286" i="36"/>
  <c r="G286" i="36"/>
  <c r="F286" i="36"/>
  <c r="H278" i="36"/>
  <c r="G278" i="36"/>
  <c r="F278" i="36"/>
  <c r="H271" i="36"/>
  <c r="G271" i="36"/>
  <c r="F271" i="36"/>
  <c r="H264" i="36"/>
  <c r="G264" i="36"/>
  <c r="F264" i="36"/>
  <c r="H257" i="36"/>
  <c r="G257" i="36"/>
  <c r="F257" i="36"/>
  <c r="H137" i="36"/>
  <c r="G137" i="36"/>
  <c r="F137" i="36"/>
  <c r="H130" i="36"/>
  <c r="G130" i="36"/>
  <c r="F130" i="36"/>
  <c r="H123" i="36"/>
  <c r="G123" i="36"/>
  <c r="F123" i="36"/>
  <c r="H116" i="36"/>
  <c r="G116" i="36"/>
  <c r="F116" i="36"/>
  <c r="H109" i="36"/>
  <c r="G109" i="36"/>
  <c r="F109" i="36"/>
  <c r="H102" i="36"/>
  <c r="G102" i="36"/>
  <c r="F102" i="36"/>
  <c r="H95" i="36"/>
  <c r="G95" i="36"/>
  <c r="F95" i="36"/>
  <c r="H88" i="36"/>
  <c r="G88" i="36"/>
  <c r="F88" i="36"/>
  <c r="H81" i="36"/>
  <c r="G81" i="36"/>
  <c r="F81" i="36"/>
  <c r="H74" i="36"/>
  <c r="G74" i="36"/>
  <c r="F74" i="36"/>
  <c r="H67" i="36"/>
  <c r="G67" i="36"/>
  <c r="F67" i="36"/>
  <c r="H60" i="36"/>
  <c r="G60" i="36"/>
  <c r="F60" i="36"/>
  <c r="H53" i="36"/>
  <c r="G53" i="36"/>
  <c r="F53" i="36"/>
  <c r="H46" i="36"/>
  <c r="G46" i="36"/>
  <c r="F46" i="36"/>
  <c r="H39" i="36"/>
  <c r="G39" i="36"/>
  <c r="F39" i="36"/>
  <c r="H32" i="36"/>
  <c r="G32" i="36"/>
  <c r="F32" i="36"/>
  <c r="H25" i="36"/>
  <c r="G25" i="36"/>
  <c r="F25" i="36"/>
  <c r="H18" i="36"/>
  <c r="G18" i="36"/>
  <c r="F18" i="36"/>
  <c r="G402" i="35"/>
  <c r="F402" i="35"/>
  <c r="G399" i="35"/>
  <c r="H399" i="35"/>
  <c r="F399" i="35"/>
  <c r="H349" i="35"/>
  <c r="G349" i="35"/>
  <c r="F349" i="35"/>
  <c r="H342" i="35"/>
  <c r="G342" i="35"/>
  <c r="F342" i="35"/>
  <c r="H335" i="35"/>
  <c r="G335" i="35"/>
  <c r="F335" i="35"/>
  <c r="H328" i="35"/>
  <c r="G328" i="35"/>
  <c r="F328" i="35"/>
  <c r="H321" i="35"/>
  <c r="G321" i="35"/>
  <c r="F321" i="35"/>
  <c r="H314" i="35"/>
  <c r="G314" i="35"/>
  <c r="F314" i="35"/>
  <c r="H307" i="35"/>
  <c r="G307" i="35"/>
  <c r="F307" i="35"/>
  <c r="H300" i="35"/>
  <c r="G300" i="35"/>
  <c r="F300" i="35"/>
  <c r="H293" i="35"/>
  <c r="G293" i="35"/>
  <c r="F293" i="35"/>
  <c r="H286" i="35"/>
  <c r="G286" i="35"/>
  <c r="F286" i="35"/>
  <c r="H279" i="35"/>
  <c r="G279" i="35"/>
  <c r="F279" i="35"/>
  <c r="H272" i="35"/>
  <c r="G272" i="35"/>
  <c r="F272" i="35"/>
  <c r="H265" i="35"/>
  <c r="G265" i="35"/>
  <c r="F265" i="35"/>
  <c r="H258" i="35"/>
  <c r="G258" i="35"/>
  <c r="F258" i="35"/>
  <c r="H251" i="35"/>
  <c r="G251" i="35"/>
  <c r="F251" i="35"/>
  <c r="H244" i="35"/>
  <c r="G244" i="35"/>
  <c r="F244" i="35"/>
  <c r="H237" i="35"/>
  <c r="G237" i="35"/>
  <c r="F237" i="35"/>
  <c r="H230" i="35"/>
  <c r="G230" i="35"/>
  <c r="F230" i="35"/>
  <c r="H223" i="35"/>
  <c r="G223" i="35"/>
  <c r="F223" i="35"/>
  <c r="H216" i="35"/>
  <c r="G216" i="35"/>
  <c r="F216" i="35"/>
  <c r="H209" i="35"/>
  <c r="G209" i="35"/>
  <c r="F209" i="35"/>
  <c r="H202" i="35"/>
  <c r="G202" i="35"/>
  <c r="F202" i="35"/>
  <c r="H195" i="35"/>
  <c r="G195" i="35"/>
  <c r="F195" i="35"/>
  <c r="G188" i="35"/>
  <c r="H188" i="35"/>
  <c r="F188" i="35"/>
  <c r="H180" i="35"/>
  <c r="G180" i="35"/>
  <c r="F180" i="35"/>
  <c r="H173" i="35"/>
  <c r="G173" i="35"/>
  <c r="F173" i="35"/>
  <c r="H166" i="35"/>
  <c r="G166" i="35"/>
  <c r="F166" i="35"/>
  <c r="H159" i="35"/>
  <c r="G159" i="35"/>
  <c r="F159" i="35"/>
  <c r="H151" i="35"/>
  <c r="G151" i="35"/>
  <c r="F151" i="35"/>
  <c r="H144" i="35"/>
  <c r="G144" i="35"/>
  <c r="F144" i="35"/>
  <c r="H137" i="35"/>
  <c r="G137" i="35"/>
  <c r="F137" i="35"/>
  <c r="H130" i="35"/>
  <c r="G130" i="35"/>
  <c r="F130" i="35"/>
  <c r="H123" i="35"/>
  <c r="G123" i="35"/>
  <c r="F123" i="35"/>
  <c r="H116" i="35"/>
  <c r="G116" i="35"/>
  <c r="F116" i="35"/>
  <c r="H109" i="35"/>
  <c r="G109" i="35"/>
  <c r="F109" i="35"/>
  <c r="H102" i="35"/>
  <c r="G102" i="35"/>
  <c r="F102" i="35"/>
  <c r="H95" i="35"/>
  <c r="G95" i="35"/>
  <c r="F95" i="35"/>
  <c r="H88" i="35"/>
  <c r="G88" i="35"/>
  <c r="F88" i="35"/>
  <c r="H81" i="35"/>
  <c r="G81" i="35"/>
  <c r="F81" i="35"/>
  <c r="H74" i="35"/>
  <c r="G74" i="35"/>
  <c r="F74" i="35"/>
  <c r="H67" i="35"/>
  <c r="G67" i="35"/>
  <c r="F67" i="35"/>
  <c r="H60" i="35"/>
  <c r="G60" i="35"/>
  <c r="F60" i="35"/>
  <c r="H53" i="35"/>
  <c r="G53" i="35"/>
  <c r="F53" i="35"/>
  <c r="H46" i="35"/>
  <c r="G46" i="35"/>
  <c r="F46" i="35"/>
  <c r="H39" i="35"/>
  <c r="G39" i="35"/>
  <c r="F39" i="35"/>
  <c r="H32" i="35"/>
  <c r="G32" i="35"/>
  <c r="F32" i="35"/>
  <c r="H25" i="35"/>
  <c r="G25" i="35"/>
  <c r="F25" i="35"/>
  <c r="G18" i="35"/>
  <c r="H18" i="35"/>
  <c r="F18" i="35"/>
  <c r="C153" i="35"/>
  <c r="E29" i="27"/>
  <c r="F29" i="27"/>
  <c r="D30" i="27"/>
  <c r="D29" i="27"/>
  <c r="E19" i="27"/>
  <c r="G19" i="27" s="1"/>
  <c r="F19" i="27"/>
  <c r="E20" i="27"/>
  <c r="F20" i="27"/>
  <c r="D20" i="27"/>
  <c r="G20" i="27" s="1"/>
  <c r="D19" i="27"/>
  <c r="E9" i="27"/>
  <c r="G9" i="27" s="1"/>
  <c r="F9" i="27"/>
  <c r="E10" i="27"/>
  <c r="F10" i="27"/>
  <c r="D10" i="27"/>
  <c r="G10" i="27" s="1"/>
  <c r="D9" i="27"/>
  <c r="F555" i="36" l="1"/>
  <c r="H565" i="36"/>
  <c r="G555" i="36"/>
  <c r="G565" i="36"/>
  <c r="F556" i="36"/>
  <c r="H555" i="36"/>
  <c r="H564" i="36"/>
  <c r="G29" i="27"/>
  <c r="G564" i="36"/>
  <c r="F565" i="36"/>
  <c r="F564" i="36"/>
  <c r="G472" i="36"/>
  <c r="E11" i="20" s="1"/>
  <c r="H472" i="36"/>
  <c r="D11" i="20" s="1"/>
  <c r="H285" i="36"/>
  <c r="H17" i="36"/>
  <c r="G17" i="36"/>
  <c r="F285" i="36"/>
  <c r="F17" i="36"/>
  <c r="G285" i="36"/>
  <c r="F187" i="35"/>
  <c r="G187" i="35"/>
  <c r="H187" i="35"/>
  <c r="F17" i="35"/>
  <c r="G17" i="35"/>
  <c r="H17" i="35"/>
  <c r="E20" i="21" l="1"/>
  <c r="H566" i="36"/>
  <c r="D21" i="21" s="1"/>
  <c r="D20" i="21"/>
  <c r="H556" i="36"/>
  <c r="G556" i="36"/>
  <c r="G566" i="36"/>
  <c r="F21" i="21" s="1"/>
  <c r="F20" i="21"/>
  <c r="F566" i="36"/>
  <c r="E21" i="21" s="1"/>
  <c r="D22" i="21" l="1"/>
  <c r="E22" i="21"/>
  <c r="F22" i="21"/>
  <c r="G30" i="27"/>
</calcChain>
</file>

<file path=xl/sharedStrings.xml><?xml version="1.0" encoding="utf-8"?>
<sst xmlns="http://schemas.openxmlformats.org/spreadsheetml/2006/main" count="1257" uniqueCount="411">
  <si>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</si>
  <si>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</si>
  <si>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</si>
  <si>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Сечение провода от 50 мм2 до 100 мм2 включительно</t>
  </si>
  <si>
    <t>Сечение провода до 50 мм2 включительно</t>
  </si>
  <si>
    <t>Сечение провода от 100 мм2 до 200 мм2 включительно</t>
  </si>
  <si>
    <t>Сечение провода от 200 мм2 до 500 мм2 включительно</t>
  </si>
  <si>
    <t>Сечение провода от 500 мм2 до 800 мм2 включительно</t>
  </si>
  <si>
    <t xml:space="preserve">Сечение провода свыше 800 мм2 </t>
  </si>
  <si>
    <t>№ п/п</t>
  </si>
  <si>
    <t>Год ввода объекта</t>
  </si>
  <si>
    <t>Уровень напряжения, кВ</t>
  </si>
  <si>
    <t>Приложение № 2 к Методическим указаниям по определению размера платы за технологическое присоединение к электрическим сетям</t>
  </si>
  <si>
    <t>Наименование мероприятий</t>
  </si>
  <si>
    <t>Информация для расчета стандартизированной тарифной ставки Ci</t>
  </si>
  <si>
    <t>Расходы на одно присоединение (руб. на одно ТП)</t>
  </si>
  <si>
    <t>Расходы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</si>
  <si>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</si>
  <si>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</si>
  <si>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1.</t>
  </si>
  <si>
    <t>Подготовка и выдача сетевой организацией технических условий Заявителю</t>
  </si>
  <si>
    <t>2.</t>
  </si>
  <si>
    <t>Проверка сетевой организацией выполнения Заявителем</t>
  </si>
  <si>
    <t>Расходы на выполнение мероприятий по технологическому присоединению, предусмотренным подпунктами «а» и «в» пункта 16 Методических указаний, за 2017 год</t>
  </si>
  <si>
    <t>Расходы на выполнение мероприятий по технологическому присоединению, предусмотренным подпунктами «а» и «в» пункта 16 Методических указаний, за 2018 год</t>
  </si>
  <si>
    <t>Строительство центров питания и подстанций уровнем напряжения 35 кВ и выше</t>
  </si>
  <si>
    <t>3.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</si>
  <si>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</si>
  <si>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пунктов секционирования (распределенных пунктов)</t>
  </si>
  <si>
    <t>Объем мощности, введенной в основные фонды за 3 предыдущих года (кВт)</t>
  </si>
  <si>
    <t>Фактические расходы на строительство подстанций за 3 предыдущих года (тыс. рублей)</t>
  </si>
  <si>
    <t>по каждому мероприятию</t>
  </si>
  <si>
    <t>максимальной мощности за 3 предыдущих года</t>
  </si>
  <si>
    <t>о фактических средних данных о присоединенных объемах</t>
  </si>
  <si>
    <t>ИНФОРМАЦИЯ</t>
  </si>
  <si>
    <t>к стандартам раскрытия информации субъектами оптового и розничных рынков электрической энергии</t>
  </si>
  <si>
    <t>Приложение 2</t>
  </si>
  <si>
    <t>Приложение 3</t>
  </si>
  <si>
    <t>о фактических средних данных о длине линий электропередачи</t>
  </si>
  <si>
    <t>и об объемах максимальной мощности построенных объектов</t>
  </si>
  <si>
    <t>за 3 предыдущих года 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</si>
  <si>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</si>
  <si>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</si>
  <si>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</si>
  <si>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</si>
  <si>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</si>
  <si>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</si>
  <si>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</si>
  <si>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</si>
  <si>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4</t>
  </si>
  <si>
    <t>об осуществлении технологического присоединения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</si>
  <si>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</si>
  <si>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</si>
  <si>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</si>
  <si>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</si>
  <si>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</si>
  <si>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</si>
  <si>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 льготная категория &lt;*&gt;</t>
  </si>
  <si>
    <t>От 15 до 150 кВт - всего</t>
  </si>
  <si>
    <t>в том числе льготная категория &lt;**&gt;</t>
  </si>
  <si>
    <t>От 150 кВт до 670 кВт - всего</t>
  </si>
  <si>
    <t>в том числе по индивидуальному проекту</t>
  </si>
  <si>
    <t>4.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</si>
  <si>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</si>
  <si>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</si>
  <si>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Количество заявок (штук)</t>
  </si>
  <si>
    <t>о поданных заявках на технологическое присоединение</t>
  </si>
  <si>
    <t>Приложение 5</t>
  </si>
  <si>
    <t>(для территорий городских населенных пунктов)</t>
  </si>
  <si>
    <t>филиал ПАО «МРСК Северного Кавказа» - «Севкавказэнерго»</t>
  </si>
  <si>
    <t>Наименование</t>
  </si>
  <si>
    <t>Факт 2016</t>
  </si>
  <si>
    <t>Факт 2017</t>
  </si>
  <si>
    <t>Факт 2018</t>
  </si>
  <si>
    <t>План 2020</t>
  </si>
  <si>
    <t>БП 2020</t>
  </si>
  <si>
    <t>6=(гр.3+гр.4+гр.5)/3</t>
  </si>
  <si>
    <t>Количество договоров, шт.</t>
  </si>
  <si>
    <t>Объм максимальной мощности, кВт.</t>
  </si>
  <si>
    <t>-</t>
  </si>
  <si>
    <t>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</si>
  <si>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</si>
  <si>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</si>
  <si>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</si>
  <si>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</si>
  <si>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</si>
  <si>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</si>
  <si>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</si>
  <si>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</si>
  <si>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</si>
  <si>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</si>
  <si>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№</t>
  </si>
  <si>
    <t>Вид документа</t>
  </si>
  <si>
    <t>Наименование документа</t>
  </si>
  <si>
    <t>От 670 кВт - всего</t>
  </si>
  <si>
    <t>Расходы на выполнение мероприятий по технологическому присоединению, предусмотренным подпунктами «а» и «в» пункта 16 Методических указаний, за 2019 год</t>
  </si>
  <si>
    <t>Приложение N 1</t>
  </si>
  <si>
    <t>к Методическим указаниям</t>
  </si>
  <si>
    <t>по определению размера платы</t>
  </si>
  <si>
    <t>за технологическое присоединение</t>
  </si>
  <si>
    <t>к электрическим сетям</t>
  </si>
  <si>
    <t>Расходы</t>
  </si>
  <si>
    <t>на строительство введенных в эксплуатацию объектов электросетевого хозяйства для целей технологического</t>
  </si>
  <si>
    <t>присоединения и для целей реализации иных мероприятий инвестиционной программы территориальной</t>
  </si>
  <si>
    <t>сетевой организации, а также на обеспечение средствами коммерческого учета электрической энергии (мощности)</t>
  </si>
  <si>
    <t>N п/п</t>
  </si>
  <si>
    <t>Объект электросетевого хозяйства/Средство коммерческого учета электрической энергии (мощности)</t>
  </si>
  <si>
    <t>Протяженность (для линий электропередачи), м</t>
  </si>
  <si>
    <t>Максимальная мощность, кВт</t>
  </si>
  <si>
    <t>Расходы на строительство объекта/на обеспечение средствами коммерческого учета электрической энергии (мощности), тыс. руб.</t>
  </si>
  <si>
    <t>1. (С2)</t>
  </si>
  <si>
    <t>1.1.</t>
  </si>
  <si>
    <t xml:space="preserve">воздушные линии на деревянных опорах изолированным медным проводом </t>
  </si>
  <si>
    <t>1.2.</t>
  </si>
  <si>
    <t xml:space="preserve">воздушные линии на деревянных опорах изолированным стальным проводом </t>
  </si>
  <si>
    <t>1.3.</t>
  </si>
  <si>
    <t>воздушные линии на деревянных опорах изолированным сталеалюминиевым проводом</t>
  </si>
  <si>
    <t>1.4.</t>
  </si>
  <si>
    <t>воздушные линии на деревянных опорах изолированным алюминиевым проводом</t>
  </si>
  <si>
    <t>1.5.</t>
  </si>
  <si>
    <t xml:space="preserve">воздушные линии на деревянных опорах неизолированным медным проводом </t>
  </si>
  <si>
    <t>1.6.</t>
  </si>
  <si>
    <t xml:space="preserve">воздушные линии на деревянных опорах неизолированным стальным проводом </t>
  </si>
  <si>
    <t>1.7.</t>
  </si>
  <si>
    <t>воздушные линии на деревянных опорах неизолированным сталеалюминиевым проводом</t>
  </si>
  <si>
    <t>1.8.</t>
  </si>
  <si>
    <t xml:space="preserve">воздушные линии на деревянных опорах неизолированным алюминиевым проводом </t>
  </si>
  <si>
    <t>1.9.</t>
  </si>
  <si>
    <t>воздушные линии на металлических опорах изолированным медным проводом</t>
  </si>
  <si>
    <t>1.10.</t>
  </si>
  <si>
    <t xml:space="preserve">воздушные линии на металлических опорах изолированным стальным проводом </t>
  </si>
  <si>
    <t>1.11.</t>
  </si>
  <si>
    <t xml:space="preserve">воздушные линии на металлических опорах изолированным сталеалюминиевым проводом </t>
  </si>
  <si>
    <t>1.12.</t>
  </si>
  <si>
    <t>воздушные линии на металлических опорах изолированным алюминиевым проводом</t>
  </si>
  <si>
    <t>1.13.</t>
  </si>
  <si>
    <t>воздушные линии на металлических опорах неизолированным медным проводом</t>
  </si>
  <si>
    <t>1.14.</t>
  </si>
  <si>
    <t xml:space="preserve">воздушные линии на металлических опорах неизолированным стальным проводом </t>
  </si>
  <si>
    <t>1.15.</t>
  </si>
  <si>
    <t>воздушные линии на металлических опорах неизолированным сталеалюминиевым проводом</t>
  </si>
  <si>
    <t>1.16.</t>
  </si>
  <si>
    <t xml:space="preserve">воздушные линии на металлических опорах неизолированным алюминиевым проводом </t>
  </si>
  <si>
    <t>1.17.</t>
  </si>
  <si>
    <t xml:space="preserve">воздушные линии на железобетонных опорах изолированным медным проводом </t>
  </si>
  <si>
    <t>1.18.</t>
  </si>
  <si>
    <t>воздушные линии на железобетонных опорах изолированным стальным проводом</t>
  </si>
  <si>
    <t>1.19.</t>
  </si>
  <si>
    <t xml:space="preserve">воздушные линии на железобетонных опорах изолированным сталеалюминиевым проводом </t>
  </si>
  <si>
    <t>1.20.</t>
  </si>
  <si>
    <t>воздушные линии на железобетонных опорах изолированным алюминиевым проводом</t>
  </si>
  <si>
    <t>1.21.</t>
  </si>
  <si>
    <t xml:space="preserve">воздушные линии на железобетонных опорах неизолированным медным проводом </t>
  </si>
  <si>
    <t>1.22.</t>
  </si>
  <si>
    <t>воздушные линии на железобетонных опорах неизолированным стальным проводом</t>
  </si>
  <si>
    <t>1.23.</t>
  </si>
  <si>
    <t xml:space="preserve">воздушные линии на железобетонных опорах неизолированным сталеалюминиевым проводом </t>
  </si>
  <si>
    <t>1.24.</t>
  </si>
  <si>
    <t>воздушные линии на железобетонных опорах неизолированным алюминиевым проводом</t>
  </si>
  <si>
    <t>2. (С3)</t>
  </si>
  <si>
    <t>2.1.</t>
  </si>
  <si>
    <t xml:space="preserve">кабельные линии в траншеях одножильные с резиновой или пластмассовой изоляцией </t>
  </si>
  <si>
    <t>2.2.</t>
  </si>
  <si>
    <t xml:space="preserve">кабельные линии в траншеях одножильные с бумажной изоляцией </t>
  </si>
  <si>
    <t>2.3.</t>
  </si>
  <si>
    <t xml:space="preserve">кабельные линии в траншеях многожильные с резиновой или пластмассовой изоляцией </t>
  </si>
  <si>
    <t>2.4.</t>
  </si>
  <si>
    <t xml:space="preserve">кабельные линии в траншеях многожильные с бумажной изоляцией </t>
  </si>
  <si>
    <t>2.5.</t>
  </si>
  <si>
    <t>кабельные линии в блоках одножильные с резиновой или пластмассовой изоляцией</t>
  </si>
  <si>
    <t>2.6.</t>
  </si>
  <si>
    <t>кабельные линии в блоках одножильные с бумажной изоляцией</t>
  </si>
  <si>
    <t>2.7.</t>
  </si>
  <si>
    <t>кабельные линии в блоках многожильные с резиновой или пластмассовой изоляцией</t>
  </si>
  <si>
    <t>2.8.</t>
  </si>
  <si>
    <t xml:space="preserve">кабельные линии в блоках многожильные с бумажной изоляцией </t>
  </si>
  <si>
    <t>2.9.</t>
  </si>
  <si>
    <t>кабельные линии в каналах одножильные с резиновой или пластмассовой изоляцией</t>
  </si>
  <si>
    <t>2.10.</t>
  </si>
  <si>
    <t xml:space="preserve">кабельные линии в каналах одножильные с бумажной изоляцией </t>
  </si>
  <si>
    <t>2.11.</t>
  </si>
  <si>
    <t xml:space="preserve">кабельные линии в каналах многожильные с резиновой или пластмассовой изоляцией </t>
  </si>
  <si>
    <t>2.12.</t>
  </si>
  <si>
    <t xml:space="preserve">кабельные линии в каналах многожильные с бумажной изоляцией </t>
  </si>
  <si>
    <t>2.13.</t>
  </si>
  <si>
    <t>кабельные линии в туннелях и коллекторах одножильные с резиновой или пластмассовой изоляцией</t>
  </si>
  <si>
    <t>2.14.</t>
  </si>
  <si>
    <t>кабельные линии в туннелях и коллекторах одножильные с бумажной изоляцией</t>
  </si>
  <si>
    <t>2.15.</t>
  </si>
  <si>
    <t>кабельные линии в туннелях и коллекторах многожильные с резиновой или пластмассовой изоляцией</t>
  </si>
  <si>
    <t>2.16.</t>
  </si>
  <si>
    <t>кабельные линии в туннелях и коллекторах многожильные с бумажной изоляцией</t>
  </si>
  <si>
    <t>2.17.</t>
  </si>
  <si>
    <t>кабельные линии в галереях и эстакадах одножильные с резиновой или пластмассовой изоляцией</t>
  </si>
  <si>
    <t>2.18.</t>
  </si>
  <si>
    <t xml:space="preserve">кабельные линии в галереях и эстакадах одножильные с бумажной изоляцией </t>
  </si>
  <si>
    <t>2.19.</t>
  </si>
  <si>
    <t>кабельные линии в галереях и эстакадах многожильные с резиновой или пластмассовой изоляцией</t>
  </si>
  <si>
    <t>2.20.</t>
  </si>
  <si>
    <t xml:space="preserve">кабельные линии в галереях и эстакадах многожильные с бумажной изоляцией </t>
  </si>
  <si>
    <t>2.21.</t>
  </si>
  <si>
    <t>кабельные линии, прокладываемые путем горизонтального наклонного бурения, одножильные с резиновой или пластмассовой изоляцией</t>
  </si>
  <si>
    <t>2.22.</t>
  </si>
  <si>
    <t>кабельные линии, прокладываемые путем горизонтального наклонного бурения, одножильные с бумажной изоляцией</t>
  </si>
  <si>
    <t>2.23.</t>
  </si>
  <si>
    <t>кабельные линии, прокладываемые путем горизонтального наклонного бурения, многожильные с резиновой или пластмассовой изоляцией</t>
  </si>
  <si>
    <t>2.24.</t>
  </si>
  <si>
    <t>кабельные линии, прокладываемые путем горизонтального наклонного бурения, многожильные с бумажной изоляцией</t>
  </si>
  <si>
    <t>3. (С4)</t>
  </si>
  <si>
    <t>3.1.</t>
  </si>
  <si>
    <t>реклоузеры номинальным током до 100 А включительно</t>
  </si>
  <si>
    <t>реклоузеры номинальным током от 100 до 250 А включительно</t>
  </si>
  <si>
    <t>реклоузеры номинальным током от 250 до 500 А включительно</t>
  </si>
  <si>
    <t>реклоузеры номинальным током от 500 до 1000 А включительно</t>
  </si>
  <si>
    <t>реклоузеры номинальным током свыше 1000 А</t>
  </si>
  <si>
    <t>3.2.</t>
  </si>
  <si>
    <t>распределительные пункты номинальным током до 100 А включительно</t>
  </si>
  <si>
    <t>распределительные пункты номинальным током от 100 до 250 А включительно</t>
  </si>
  <si>
    <t>распределительные пункты номинальным током от 250 до 500 А включительно</t>
  </si>
  <si>
    <t>распределительные пункты номинальным током от 500 до 1000 А включительно</t>
  </si>
  <si>
    <t>распределительные пункты номинальным током свыше 1000 А</t>
  </si>
  <si>
    <t>3.3.</t>
  </si>
  <si>
    <t>переключательные пункты номинальным током до 100 А включительно</t>
  </si>
  <si>
    <t>переключательные пункты номинальным током от 100 до 250 А включительно</t>
  </si>
  <si>
    <t>переключательные пункты номинальным током от 250 до 500 А включительно</t>
  </si>
  <si>
    <t>переключательные пункты номинальным током от 500 до 1000 А включительно</t>
  </si>
  <si>
    <t>переключательные пункты номинальным током свыше 1000 А</t>
  </si>
  <si>
    <t>4. (С5)</t>
  </si>
  <si>
    <t>4.1.</t>
  </si>
  <si>
    <t>однотрансформаторные подстанции (за исключением РТП) мощностью до 25 кВА включительно</t>
  </si>
  <si>
    <t>однотрансформаторные подстанции (за исключением РТП) мощностью от 25 до 100 кВА включительно</t>
  </si>
  <si>
    <t>однотрансформаторные подстанции (за исключением РТП) мощностью от 100 до 250 кВА включительно</t>
  </si>
  <si>
    <t>однотрансформаторные подстанции (за исключением РТП) мощностью от 250 до 400 кВА включительно</t>
  </si>
  <si>
    <t>однотрансформаторные подстанции (за исключением РТП) мощностью от 420 до 1000 кВА включительно</t>
  </si>
  <si>
    <t>однотрансформаторные подстанции (за исключением РТП) мощностью свыше 1000 кВА</t>
  </si>
  <si>
    <t>4.2.</t>
  </si>
  <si>
    <t>двухтрансформаторные и более подстанции (за исключением РТП) мощностью до 25 кВА включительно</t>
  </si>
  <si>
    <t>двухтрансформаторные и более подстанции (за исключением РТП) мощностью от 25 до 100 кВА включительно</t>
  </si>
  <si>
    <t>двухтрансформаторные и более подстанции (за исключением РТП) мощностью от 100 до 250 кВА включительно</t>
  </si>
  <si>
    <t>двухтрансформаторные и более подстанции (за исключением РТП) мощностью от 250 до 400 кВА включительно</t>
  </si>
  <si>
    <t>двухтрансформаторные и более подстанции (за исключением РТП) мощностью от 420 до 1000 кВА включительно</t>
  </si>
  <si>
    <t>двухтрансформаторные и более подстанции (за исключением РТП) мощностью свыше 1000 кВА</t>
  </si>
  <si>
    <t>5. (С6)</t>
  </si>
  <si>
    <t>Cтроительство распределительных трансформаторных подстанций (РТП) с уровнем напряжения до 35 кВ</t>
  </si>
  <si>
    <t>распределительные однотрансформаторные подстанции мощностью до 25 кВА включительно</t>
  </si>
  <si>
    <t>распределительные однотрансформаторные подстанции мощностью от 25 до 100 кВА включительно</t>
  </si>
  <si>
    <t>распределительные однотрансформаторные подстанции мощностью от 100 до 250 кВА включительно</t>
  </si>
  <si>
    <t>распределительные однотрансформаторные подстанции мощностью от 250 до 400 кВА включительно</t>
  </si>
  <si>
    <t>распределительные однотрансформаторные подстанции мощностью от 420 до 1000 кВА включительно</t>
  </si>
  <si>
    <t>распределительные однотрансформаторные подстанции свыше 1000 кВА</t>
  </si>
  <si>
    <t>4.4.</t>
  </si>
  <si>
    <t>распределительные двухтрансформаторные подстанции мощностью до 25 кВА включительно</t>
  </si>
  <si>
    <t>распределительные двухтрансформаторные подстанции мощностью от 25 до 100 кВА включительно</t>
  </si>
  <si>
    <t>распределительные двухтрансформаторные подстанции мощностью от 100 до 250 кВА включительно</t>
  </si>
  <si>
    <t>распределительные двухтрансформаторные подстанции мощностью от 250 до 400 кВА включительно</t>
  </si>
  <si>
    <t>распределительные двухтрансформаторные подстанции мощностью от 420 до 1000 кВА включительно</t>
  </si>
  <si>
    <t>распределительные двухтрансформаторные подстанции мощностью свыше 1000 кВА</t>
  </si>
  <si>
    <t>6. (С7)</t>
  </si>
  <si>
    <t>Строительство подстанций уровнем напряжения 35 кВ и выше (ПС)</t>
  </si>
  <si>
    <t>однотрансформаторные подстанции</t>
  </si>
  <si>
    <t>двухтрансформаторные подстанции</t>
  </si>
  <si>
    <t>7. (С8)</t>
  </si>
  <si>
    <t xml:space="preserve">Средства коммерческого учета электрической энергии (мощности) </t>
  </si>
  <si>
    <t>однофазные прямого включения</t>
  </si>
  <si>
    <t>однофазные полукосвенного включения</t>
  </si>
  <si>
    <t xml:space="preserve"> - </t>
  </si>
  <si>
    <t>однофазные косвенного включения</t>
  </si>
  <si>
    <t>трехфазные прямого включения</t>
  </si>
  <si>
    <t>трехфазные полукосвенного включения</t>
  </si>
  <si>
    <t>трехфазные косвенного включения</t>
  </si>
  <si>
    <t>1-20</t>
  </si>
  <si>
    <t>35</t>
  </si>
  <si>
    <t>110</t>
  </si>
  <si>
    <t>(для территорий, не относящихся к городским населенным пунктам)</t>
  </si>
  <si>
    <t>филиал Публичного Акционерного Общества 
"Россети Северный Кавказ" - "Карачаево-Черкесскэнерго"</t>
  </si>
  <si>
    <t>филиал ПАО "Россети Северный Кавказ" - "Карачаево-Черкесскэнерго"</t>
  </si>
  <si>
    <t xml:space="preserve">Карачаево-Черкесская реаспублика, г.Черкесск, ул.О.Касаева, 3 </t>
  </si>
  <si>
    <t>ИНН 2632082033</t>
  </si>
  <si>
    <t>КПП 091743001</t>
  </si>
  <si>
    <t>Лысенко Александр Петрович</t>
  </si>
  <si>
    <t>info@kch.rossetisk.ru</t>
  </si>
  <si>
    <t>(8782) 294-369, 294-359</t>
  </si>
  <si>
    <t>(8782) 294-300</t>
  </si>
  <si>
    <t>Реквизиты 
решения</t>
  </si>
  <si>
    <t>Постановление Главного управления 
Карачаево-Черкесской Республики
 по тарифам и ценам</t>
  </si>
  <si>
    <t>Об установлении платы за технологическое присоединение 
энергопринимающих устройств  эаявителей к электрическим 
сетям территориальных сетевых организаций 
Карачаево-Черкесской Республики на 2020 год</t>
  </si>
  <si>
    <t>от 30.12.2019 
№135</t>
  </si>
  <si>
    <t>Информация о решении органа исполнительной власти субъекта Российской Федерации
 в области  государственного регулирования тарифов об установлении единых для всех 
территориальных сетевых организаций на территории субъекта Российской Федерации 
стандартизированных тарифных ставок, определяющих величину платы за технологическое 
присоединение к электрическим сетям территориальных сетевых организаций</t>
  </si>
  <si>
    <t>Cтроительство трансформаторных подстанций (ТП),
за исключением распределительных трансформаторных подстанций (РТП), с уровнем напряжения до 35 кВ</t>
  </si>
  <si>
    <t>кабельные линии, прокладываемые путем горизонтального наклонного бурения,
одножильные с резиновой или пластмассовой изоляцией</t>
  </si>
  <si>
    <t>Cтроительство распределительных трансформаторных подстанций (РТП) 
с уровнем напряжения до 35 кВ</t>
  </si>
  <si>
    <t>Cтроительство трансформаторных подстанций (ТП), за исключением 
распределительных трансформаторных подстанций (РТП), с уровнем напряжения до 35 кВ</t>
  </si>
  <si>
    <t>кабельные линии, прокладываемые путем горизонтального наклонного бурения, 
многожильные с резиновой или пластмассовой изоляцией</t>
  </si>
  <si>
    <t>кабельные линии, прокладываемые путем горизонтального наклонного бурения, 
многожильные с бумажной изоляцией</t>
  </si>
  <si>
    <t>кабельные линии, прокладываемые путем горизонтального наклонного бурения, 
одножильные с бумажной изоляцией</t>
  </si>
  <si>
    <t>Объект электросетевого хозяйства/
Средство коммерческого учета электрической энергии (мощности)</t>
  </si>
  <si>
    <t>1.19.1</t>
  </si>
  <si>
    <t>1.19.1.1</t>
  </si>
  <si>
    <t>1.19.1.2</t>
  </si>
  <si>
    <t>1.19.1.3</t>
  </si>
  <si>
    <t>1.19.1.4</t>
  </si>
  <si>
    <t>1.19.1.5</t>
  </si>
  <si>
    <t>1.19.1.6</t>
  </si>
  <si>
    <t>1.19.1.7</t>
  </si>
  <si>
    <t>1.19.1.8</t>
  </si>
  <si>
    <t>1.19.1.9</t>
  </si>
  <si>
    <t>1.19.1.10</t>
  </si>
  <si>
    <t>1.19.1.11</t>
  </si>
  <si>
    <t>1.19.1.12</t>
  </si>
  <si>
    <t>1.19.1.13</t>
  </si>
  <si>
    <t>1.19.1.14</t>
  </si>
  <si>
    <t>1.19.1.15</t>
  </si>
  <si>
    <t>1.19.1.16</t>
  </si>
  <si>
    <t>1.19.1.17</t>
  </si>
  <si>
    <t>1.19.1.18</t>
  </si>
  <si>
    <t>1.19.1.19</t>
  </si>
  <si>
    <t>1.19.1.20</t>
  </si>
  <si>
    <t>1.19.1.21</t>
  </si>
  <si>
    <t>1.19.1.22</t>
  </si>
  <si>
    <t>1.19.1.23</t>
  </si>
  <si>
    <t>1.19.1.24</t>
  </si>
  <si>
    <t>1.19.1.25</t>
  </si>
  <si>
    <t>1.19.1.26</t>
  </si>
  <si>
    <t>1.19.1.27</t>
  </si>
  <si>
    <t>1.19.1.28</t>
  </si>
  <si>
    <t>1.19.1.29</t>
  </si>
  <si>
    <t>1.19.1.30</t>
  </si>
  <si>
    <t>1.19.1.31</t>
  </si>
  <si>
    <t>1.19.1.32</t>
  </si>
  <si>
    <t>1.19.1.33</t>
  </si>
  <si>
    <t>1.19.1.34</t>
  </si>
  <si>
    <t>1.19.1.35</t>
  </si>
  <si>
    <t>1.19.1.36</t>
  </si>
  <si>
    <t>1.19.1.37</t>
  </si>
  <si>
    <t>1.19.1.38</t>
  </si>
  <si>
    <t>1.19.1.39</t>
  </si>
  <si>
    <t>1.19.1.40</t>
  </si>
  <si>
    <t>1.19.1.41</t>
  </si>
  <si>
    <t>1.19.1.42</t>
  </si>
  <si>
    <t>1.19.1.43</t>
  </si>
  <si>
    <t>1.19.1.44</t>
  </si>
  <si>
    <t>1.19.1.45</t>
  </si>
  <si>
    <t>1.20.1</t>
  </si>
  <si>
    <t>1.20.1.1</t>
  </si>
  <si>
    <t>1.20.1.2</t>
  </si>
  <si>
    <t>1.20.1.3</t>
  </si>
  <si>
    <t>1.20.2</t>
  </si>
  <si>
    <t>1.20.2.1</t>
  </si>
  <si>
    <t>1.20.1.4</t>
  </si>
  <si>
    <t>1.20.1.5</t>
  </si>
  <si>
    <t>1.20.1.6</t>
  </si>
  <si>
    <t>1.20.1.7</t>
  </si>
  <si>
    <t>1.20.1.8</t>
  </si>
  <si>
    <t>1.20.1.9</t>
  </si>
  <si>
    <t>1.20.1.10</t>
  </si>
  <si>
    <t>1.20.1.11</t>
  </si>
  <si>
    <t>1.20.1.12</t>
  </si>
  <si>
    <t>1.20.1.13</t>
  </si>
  <si>
    <t>1.20.1.14</t>
  </si>
  <si>
    <t>1.20.1.15</t>
  </si>
  <si>
    <t>1.20.1.16</t>
  </si>
  <si>
    <t>1.20.1.17</t>
  </si>
  <si>
    <t>1.20.1.18</t>
  </si>
  <si>
    <t>1.20.1.19</t>
  </si>
  <si>
    <t>1.20.1.20</t>
  </si>
  <si>
    <t>1.20.1.21</t>
  </si>
  <si>
    <t>1.20.1.22</t>
  </si>
  <si>
    <t>1.20.1.23</t>
  </si>
  <si>
    <t>1.20.1.24</t>
  </si>
  <si>
    <t>1.20.1.25</t>
  </si>
  <si>
    <t>1.20.1.26</t>
  </si>
  <si>
    <t>1.20.1.27</t>
  </si>
  <si>
    <t>1.20.1.28</t>
  </si>
  <si>
    <t>1.20.1.29</t>
  </si>
  <si>
    <t>1.20.1.30</t>
  </si>
  <si>
    <t>1.20.1.31</t>
  </si>
  <si>
    <t>1.20.1.32</t>
  </si>
  <si>
    <t>1.20.1.33</t>
  </si>
  <si>
    <t>1.20.1.34</t>
  </si>
  <si>
    <t>1.20.1.35</t>
  </si>
  <si>
    <t>1.20.1.36</t>
  </si>
  <si>
    <t>1.20.1.37</t>
  </si>
  <si>
    <t>1.20.1.38</t>
  </si>
  <si>
    <t>1.20.1.39</t>
  </si>
  <si>
    <t>1.20.1.40</t>
  </si>
  <si>
    <t>1.20.1.41</t>
  </si>
  <si>
    <t>1.20.1.42</t>
  </si>
  <si>
    <t>1.20.1.43</t>
  </si>
  <si>
    <t>1.20.1.44</t>
  </si>
  <si>
    <t>1.20.1.45</t>
  </si>
  <si>
    <t>1.20.1.46</t>
  </si>
  <si>
    <t>1.20.1.47</t>
  </si>
  <si>
    <t>1.20.1.48</t>
  </si>
  <si>
    <t>1.20.1.49</t>
  </si>
  <si>
    <t>1.20.1.50</t>
  </si>
  <si>
    <t>1.20.1.51</t>
  </si>
  <si>
    <t>1.20.1.52</t>
  </si>
  <si>
    <t>1.20.1.53</t>
  </si>
  <si>
    <t>КАБЕЛЬ</t>
  </si>
  <si>
    <t>ВЛ</t>
  </si>
  <si>
    <t>ИТОГО</t>
  </si>
  <si>
    <t>ВСЕГО</t>
  </si>
  <si>
    <t>Монтаж однофазного счетчика прямого включения</t>
  </si>
  <si>
    <t>Монтаж трехфазного счетчика прямого включения</t>
  </si>
  <si>
    <t>Монтаж трехфазного счетчика с ТН (ПКУ производства АО "Энергомера»)</t>
  </si>
  <si>
    <t>Монтаж трехфазного счетчика с ТН (ПКУ производства АО "РиМ")</t>
  </si>
  <si>
    <t>Монтаж трехфазного счетчика с ТТ</t>
  </si>
  <si>
    <t>Установка ПКУ i-TOR-35 (35 кВ)</t>
  </si>
  <si>
    <t>Установка ПКУ  i-TOR-110 (110 кВ)</t>
  </si>
  <si>
    <t>по договорам, заключенным за текущий год (9 месяцев 2020)</t>
  </si>
  <si>
    <t>за текущий год (9 месяцев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</si>
</sst>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"/>
    <numFmt numFmtId="165" formatCode="0.0"/>
    <numFmt numFmtId="166" formatCode="#,##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u/>
      <sz val="11"/>
      <color theme="10"/>
      <name val="Calibri"/>
      <family val="2"/>
      <scheme val="minor"/>
    </font>
    <font>
      <sz val="11"/>
      <color rgb="FFFF0000"/>
      <name val="Arial Narrow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Arial Narrow"/>
      <family val="2"/>
      <charset val="204"/>
    </font>
    <font>
      <sz val="28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7">
    <xf numFmtId="0" fontId="0" fillId="0" borderId="0"/>
    <xf numFmtId="0" fontId="4" fillId="0" borderId="0"/>
    <xf numFmtId="0" fontId="7" fillId="0" borderId="0"/>
    <xf numFmtId="0" fontId="8" fillId="0" borderId="0"/>
    <xf numFmtId="9" fontId="4" fillId="0" borderId="0" applyFont="0" applyFill="0" applyBorder="0" applyAlignment="0" applyProtection="0"/>
    <xf numFmtId="0" fontId="9" fillId="0" borderId="0"/>
    <xf numFmtId="43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6" fillId="0" borderId="0" applyNumberFormat="0" applyFill="0" applyBorder="0" applyAlignment="0" applyProtection="0"/>
  </cellStyleXfs>
  <cellXfs count="147">
    <xf numFmtId="0" fontId="0" fillId="0" borderId="0" xfId="0"/>
    <xf numFmtId="0" fontId="10" fillId="0" borderId="0" xfId="0" applyFont="1"/>
    <xf numFmtId="3" fontId="13" fillId="0" borderId="1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10" fillId="0" borderId="0" xfId="0" applyFont="1" applyFill="1"/>
    <xf numFmtId="0" fontId="11" fillId="0" borderId="0" xfId="0" applyFont="1" applyFill="1" applyAlignment="1">
      <alignment horizontal="right"/>
    </xf>
    <xf numFmtId="0" fontId="11" fillId="0" borderId="0" xfId="0" applyFont="1" applyFill="1" applyBorder="1"/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4" fillId="0" borderId="1" xfId="14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 indent="1"/>
    </xf>
    <xf numFmtId="0" fontId="15" fillId="0" borderId="1" xfId="14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3" fontId="15" fillId="0" borderId="1" xfId="14" applyNumberFormat="1" applyFont="1" applyFill="1" applyBorder="1" applyAlignment="1">
      <alignment horizontal="center" vertical="center"/>
    </xf>
    <xf numFmtId="3" fontId="15" fillId="0" borderId="1" xfId="15" applyNumberFormat="1" applyFont="1" applyFill="1" applyBorder="1" applyAlignment="1">
      <alignment horizontal="center" vertical="center"/>
    </xf>
    <xf numFmtId="4" fontId="10" fillId="0" borderId="0" xfId="0" applyNumberFormat="1" applyFont="1" applyFill="1"/>
    <xf numFmtId="3" fontId="10" fillId="0" borderId="0" xfId="0" applyNumberFormat="1" applyFont="1" applyFill="1" applyAlignment="1">
      <alignment horizontal="center"/>
    </xf>
    <xf numFmtId="0" fontId="10" fillId="0" borderId="0" xfId="0" applyFont="1" applyAlignment="1">
      <alignment horizontal="right"/>
    </xf>
    <xf numFmtId="0" fontId="19" fillId="0" borderId="0" xfId="0" applyFont="1"/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 wrapText="1"/>
    </xf>
    <xf numFmtId="0" fontId="16" fillId="0" borderId="1" xfId="16" applyBorder="1" applyAlignment="1">
      <alignment vertical="center"/>
    </xf>
    <xf numFmtId="0" fontId="20" fillId="0" borderId="0" xfId="0" applyFont="1"/>
    <xf numFmtId="164" fontId="13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/>
    </xf>
    <xf numFmtId="166" fontId="5" fillId="0" borderId="5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center"/>
    </xf>
    <xf numFmtId="166" fontId="5" fillId="0" borderId="7" xfId="0" applyNumberFormat="1" applyFont="1" applyFill="1" applyBorder="1" applyAlignment="1">
      <alignment horizontal="right"/>
    </xf>
    <xf numFmtId="166" fontId="5" fillId="0" borderId="5" xfId="0" applyNumberFormat="1" applyFont="1" applyFill="1" applyBorder="1" applyAlignment="1"/>
    <xf numFmtId="166" fontId="5" fillId="0" borderId="7" xfId="0" applyNumberFormat="1" applyFont="1" applyFill="1" applyBorder="1" applyAlignment="1"/>
    <xf numFmtId="0" fontId="5" fillId="0" borderId="9" xfId="0" applyFont="1" applyFill="1" applyBorder="1" applyAlignment="1">
      <alignment horizontal="center"/>
    </xf>
    <xf numFmtId="166" fontId="5" fillId="0" borderId="9" xfId="0" applyNumberFormat="1" applyFont="1" applyFill="1" applyBorder="1" applyAlignment="1">
      <alignment horizontal="right"/>
    </xf>
    <xf numFmtId="0" fontId="22" fillId="0" borderId="0" xfId="0" applyFont="1" applyAlignment="1">
      <alignment horizontal="right" vertical="center"/>
    </xf>
    <xf numFmtId="164" fontId="5" fillId="0" borderId="5" xfId="0" applyNumberFormat="1" applyFont="1" applyFill="1" applyBorder="1" applyAlignment="1">
      <alignment horizontal="right"/>
    </xf>
    <xf numFmtId="164" fontId="5" fillId="0" borderId="7" xfId="0" applyNumberFormat="1" applyFont="1" applyFill="1" applyBorder="1" applyAlignment="1">
      <alignment horizontal="right"/>
    </xf>
    <xf numFmtId="4" fontId="10" fillId="0" borderId="0" xfId="0" applyNumberFormat="1" applyFont="1"/>
    <xf numFmtId="164" fontId="10" fillId="0" borderId="0" xfId="0" applyNumberFormat="1" applyFont="1"/>
    <xf numFmtId="0" fontId="5" fillId="0" borderId="8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164" fontId="21" fillId="0" borderId="7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164" fontId="21" fillId="0" borderId="11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164" fontId="5" fillId="0" borderId="8" xfId="0" applyNumberFormat="1" applyFont="1" applyFill="1" applyBorder="1" applyAlignment="1">
      <alignment horizontal="right"/>
    </xf>
    <xf numFmtId="164" fontId="5" fillId="0" borderId="9" xfId="0" applyNumberFormat="1" applyFont="1" applyFill="1" applyBorder="1" applyAlignment="1">
      <alignment horizontal="right"/>
    </xf>
    <xf numFmtId="16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4" fontId="10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justify" vertical="center" wrapText="1"/>
    </xf>
    <xf numFmtId="165" fontId="21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165" fontId="10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165" fontId="10" fillId="0" borderId="1" xfId="0" applyNumberFormat="1" applyFont="1" applyBorder="1"/>
    <xf numFmtId="0" fontId="10" fillId="0" borderId="1" xfId="0" applyFont="1" applyFill="1" applyBorder="1"/>
    <xf numFmtId="165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4" fontId="21" fillId="2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164" fontId="21" fillId="2" borderId="1" xfId="0" applyNumberFormat="1" applyFont="1" applyFill="1" applyBorder="1" applyAlignment="1">
      <alignment horizontal="justify" vertical="center" wrapText="1"/>
    </xf>
    <xf numFmtId="0" fontId="11" fillId="0" borderId="1" xfId="0" applyFont="1" applyBorder="1" applyAlignment="1">
      <alignment vertical="center"/>
    </xf>
    <xf numFmtId="164" fontId="11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4" fontId="10" fillId="0" borderId="1" xfId="0" applyNumberFormat="1" applyFont="1" applyBorder="1" applyAlignment="1">
      <alignment horizontal="left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/>
    <xf numFmtId="0" fontId="10" fillId="0" borderId="1" xfId="0" applyFont="1" applyBorder="1" applyAlignment="1"/>
    <xf numFmtId="0" fontId="10" fillId="0" borderId="1" xfId="0" applyFont="1" applyBorder="1" applyAlignment="1">
      <alignment horizontal="justify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/>
    </xf>
    <xf numFmtId="0" fontId="22" fillId="0" borderId="11" xfId="0" applyFont="1" applyBorder="1" applyAlignment="1">
      <alignment horizontal="right" vertical="center"/>
    </xf>
    <xf numFmtId="0" fontId="22" fillId="0" borderId="4" xfId="0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6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14" applyFont="1" applyFill="1" applyBorder="1" applyAlignment="1">
      <alignment horizontal="center" vertical="center" wrapText="1"/>
    </xf>
    <xf numFmtId="0" fontId="15" fillId="0" borderId="1" xfId="14" applyFont="1" applyFill="1" applyBorder="1" applyAlignment="1">
      <alignment horizontal="center" vertical="center" wrapText="1"/>
    </xf>
    <xf numFmtId="0" fontId="15" fillId="0" borderId="1" xfId="14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</cellXfs>
  <cellStyles count="17">
    <cellStyle name="Гиперссылка" xfId="16" builtinId="8"/>
    <cellStyle name="Обычный" xfId="0" builtinId="0"/>
    <cellStyle name="Обычный 12" xfId="13"/>
    <cellStyle name="Обычный 12 2" xfId="14"/>
    <cellStyle name="Обычный 12 6" xfId="15"/>
    <cellStyle name="Обычный 2" xfId="1"/>
    <cellStyle name="Обычный 2 2" xfId="2"/>
    <cellStyle name="Обычный 2 3" xfId="7"/>
    <cellStyle name="Обычный 2 4" xfId="5"/>
    <cellStyle name="Обычный 2 5" xfId="12"/>
    <cellStyle name="Обычный 3 5" xfId="10"/>
    <cellStyle name="Обычный 4 7" xfId="11"/>
    <cellStyle name="Обычный 5" xfId="3"/>
    <cellStyle name="Процентный 2" xfId="4"/>
    <cellStyle name="Процентный 2 2" xfId="8"/>
    <cellStyle name="Финансовый 2" xfId="6"/>
    <cellStyle name="Финансовый 2 2" xfId="9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KS3/Desktop/&#1057;&#1054;&#1060;_&#1055;&#1088;&#1080;&#1083;&#1086;&#1078;&#1077;&#1085;&#1080;&#1077;%2011%20&#1085;&#1072;%2029.08.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KCHE_raskritie_informacii_p__V_p_19_TP_2021%20(19.10.20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90;%20&#1054;&#1050;&#1057;&#1072;%20&#1089;&#1084;&#1077;&#1090;&#1099;/&#1055;&#1088;&#1080;&#1073;&#1086;&#1088;&#1099;%20&#1091;&#1095;&#1077;&#1090;&#1072;_3%20&#1082;&#1074;%202020%20&#1075;/&#1052;&#1086;&#1085;&#1090;&#1072;&#1078;%20&#1086;&#1076;&#1085;&#1086;&#1092;&#1072;&#1079;&#1085;&#1086;&#1075;&#1086;%20&#1089;&#1095;&#1077;&#1090;&#1095;&#1080;&#1082;&#1072;%20(19.10.20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90;%20&#1054;&#1050;&#1057;&#1072;%20&#1089;&#1084;&#1077;&#1090;&#1099;/&#1055;&#1088;&#1080;&#1073;&#1086;&#1088;&#1099;%20&#1091;&#1095;&#1077;&#1090;&#1072;_3%20&#1082;&#1074;%202020%20&#1075;/&#1052;&#1086;&#1085;&#1090;&#1072;&#1078;%20&#1090;&#1088;&#1077;&#1093;&#1092;&#1072;&#1079;&#1085;&#1086;&#1075;&#1086;%20&#1089;&#1095;&#1077;&#1090;&#1095;&#1080;&#1082;&#1072;%20(19.10.20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90;%20&#1054;&#1050;&#1057;&#1072;%20&#1089;&#1084;&#1077;&#1090;&#1099;/&#1055;&#1088;&#1080;&#1073;&#1086;&#1088;&#1099;%20&#1091;&#1095;&#1077;&#1090;&#1072;_3%20&#1082;&#1074;%202020%20&#1075;/&#1052;&#1086;&#1085;&#1090;&#1072;&#1078;%20&#1090;&#1088;&#1077;&#1093;&#1092;&#1072;&#1079;&#1085;&#1086;&#1075;&#1086;%20&#1089;&#1095;&#1077;&#1090;&#1095;&#1080;&#1082;&#1072;%20&#1089;%20&#1058;&#1058;%20(19.10.20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90;%20&#1054;&#1050;&#1057;&#1072;%20&#1089;&#1084;&#1077;&#1090;&#1099;/&#1055;&#1088;&#1080;&#1073;&#1086;&#1088;&#1099;%20&#1091;&#1095;&#1077;&#1090;&#1072;_3%20&#1082;&#1074;%202020%20&#1075;/&#1052;&#1086;&#1085;&#1090;&#1072;&#1078;%20&#1090;&#1088;&#1077;&#1093;&#1092;&#1072;&#1079;&#1085;&#1086;&#1075;&#1086;%20&#1089;&#1095;&#1077;&#1090;&#1095;&#1080;&#1082;&#1072;%20&#1089;%20&#1058;&#1053;%20(19.10.20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90;%20&#1054;&#1050;&#1057;&#1072;%20&#1089;&#1084;&#1077;&#1090;&#1099;/&#1055;&#1088;&#1080;&#1073;&#1086;&#1088;&#1099;%20&#1091;&#1095;&#1077;&#1090;&#1072;_3%20&#1082;&#1074;%202020%20&#1075;/&#1059;&#1089;&#1090;&#1072;&#1085;&#1086;&#1074;&#1082;&#1072;%20&#1055;&#1050;&#1059;%2010%20(19.10.20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90;%20&#1054;&#1050;&#1057;&#1072;%20&#1089;&#1084;&#1077;&#1090;&#1099;/&#1055;&#1088;&#1080;&#1073;&#1086;&#1088;&#1099;%20&#1091;&#1095;&#1077;&#1090;&#1072;_3%20&#1082;&#1074;%202020%20&#1075;/&#1059;&#1089;&#1090;&#1072;&#1085;&#1086;&#1074;&#1082;&#1072;%20&#1055;&#1050;&#1059;%2035%20(19.10.20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90;%20&#1054;&#1050;&#1057;&#1072;%20&#1089;&#1084;&#1077;&#1090;&#1099;/&#1055;&#1088;&#1080;&#1073;&#1086;&#1088;&#1099;%20&#1091;&#1095;&#1077;&#1090;&#1072;_3%20&#1082;&#1074;%202020%20&#1075;/&#1059;&#1089;&#1090;&#1072;&#1085;&#1086;&#1074;&#1082;&#1072;%20&#1055;&#1050;&#1059;%20110%20&#1050;&#1063;%20(19.10.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ила заполнения"/>
      <sheetName val="Данные заявок на ТП"/>
      <sheetName val="Регионы"/>
      <sheetName val="ДЗО"/>
      <sheetName val="Филиалы,ВЗО,Общ.под управл."/>
      <sheetName val="Тип примененного тарифа"/>
      <sheetName val="Категория договора ТП"/>
      <sheetName val="Статусы ТП"/>
      <sheetName val="ОКВЭД"/>
      <sheetName val="Лист4"/>
      <sheetName val="Лист5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Поступила</v>
          </cell>
        </row>
        <row r="3">
          <cell r="A3" t="str">
            <v>Договор направлен</v>
          </cell>
        </row>
        <row r="4">
          <cell r="A4" t="str">
            <v>Договор заключен</v>
          </cell>
        </row>
        <row r="5">
          <cell r="A5" t="str">
            <v>ТУ выполнены</v>
          </cell>
        </row>
        <row r="6">
          <cell r="A6" t="str">
            <v>Объект присоединен</v>
          </cell>
        </row>
        <row r="7">
          <cell r="A7" t="str">
            <v>Акты подписаны</v>
          </cell>
        </row>
        <row r="8">
          <cell r="A8" t="str">
            <v>Договор расторгнут</v>
          </cell>
        </row>
        <row r="9">
          <cell r="A9" t="str">
            <v>Получение недостающих сведений</v>
          </cell>
        </row>
        <row r="10">
          <cell r="A10" t="str">
            <v>Заявка аннулирована ДЗО</v>
          </cell>
        </row>
        <row r="11">
          <cell r="A11" t="str">
            <v>Отзыв заявителем заявки на ТП</v>
          </cell>
        </row>
        <row r="12">
          <cell r="A12" t="str">
            <v>Заявка принята в работу</v>
          </cell>
        </row>
      </sheetData>
      <sheetData sheetId="8">
        <row r="2">
          <cell r="A2" t="str">
            <v>-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 готов"/>
      <sheetName val="28а) ВЛ город готов"/>
      <sheetName val="28а) ВЛ не город готов"/>
      <sheetName val="factsrednie_dannie_dline_VL_гот"/>
      <sheetName val="28а) КЛ город готов"/>
      <sheetName val="28а) КЛ не город готов"/>
      <sheetName val="28а) ПС город готов"/>
      <sheetName val="28а) ПС не город готов"/>
      <sheetName val="28а) ТП до 35 город готов"/>
      <sheetName val="28а) ТП до 35 не город готов"/>
      <sheetName val="28а) РТП ДО 35 город готов"/>
      <sheetName val="28а) РТП ДО 35 не город готов"/>
      <sheetName val="28а) ПС 35 и выше город готов"/>
      <sheetName val="28а) ПС 35 и выше негород готов"/>
      <sheetName val="28а) РТУ ПР2 готов"/>
      <sheetName val="28 б) reshenie_tarif_2020 готов"/>
      <sheetName val="fact_srednie_dannie_fact_mosh г"/>
      <sheetName val="info_TP_2020 готов"/>
      <sheetName val="info_zayavki_TP_2020 готов"/>
    </sheetNames>
    <sheetDataSet>
      <sheetData sheetId="0"/>
      <sheetData sheetId="1">
        <row r="150">
          <cell r="B150" t="str">
            <v>Реконструкция ВЛ-0,4 кВ с увелич. протяж. (L- 160 м) от ТП 5/279 (5 кВт)
Биджиева Ш.Х. (Дог. №988 от 11.06.2019; ТУ №988 от 03.06.2019)</v>
          </cell>
          <cell r="C150">
            <v>2019</v>
          </cell>
          <cell r="D150">
            <v>0.4</v>
          </cell>
          <cell r="E150">
            <v>0.16</v>
          </cell>
          <cell r="F150">
            <v>5</v>
          </cell>
          <cell r="G150">
            <v>53.473289999999999</v>
          </cell>
        </row>
      </sheetData>
      <sheetData sheetId="2">
        <row r="143">
          <cell r="B143" t="str">
            <v>Строительство ВЛ-0,4 кВ  (L-350 м) от ТП 158/344 ПС, и устан КТП 400 кВА  (50 кВт)
Тохаева Т.И. ТУ  №978-10-17 от 30.10.2017 Дог №978 от 01.11.2017</v>
          </cell>
          <cell r="C143">
            <v>2017</v>
          </cell>
          <cell r="D143">
            <v>0.4</v>
          </cell>
          <cell r="E143">
            <v>0.35</v>
          </cell>
          <cell r="F143">
            <v>50</v>
          </cell>
          <cell r="G143">
            <v>170.98820000000001</v>
          </cell>
        </row>
        <row r="144">
          <cell r="B144" t="str">
            <v>Реконструкция ВЛ-10 кВ с увелич. протяж. (L-490 м) Ф-857 от ПС  Заречная,
стр-во ВЛ-0,4 кВ (L-160 м), и устан КТП 250 кВА (3 кВт)
Батруков А.К. ТУ  №519-06-16 от 16.06.2016 Дог №519 от 19.10.2016</v>
          </cell>
          <cell r="C144">
            <v>2017</v>
          </cell>
          <cell r="D144">
            <v>0.4</v>
          </cell>
          <cell r="E144">
            <v>0.16</v>
          </cell>
          <cell r="F144">
            <v>3</v>
          </cell>
          <cell r="G144">
            <v>89.616</v>
          </cell>
        </row>
        <row r="145">
          <cell r="B145" t="str">
            <v>Строительство отпайки ВЛ-0,4 кВ (L-60 м) от ТП 10/859 ПС "Заречная" (4 кВт)
Хубиев Н.Ш. ТУ  №1167-12-16 от 19.12.2016 Дог №1167 от 27.12.2017</v>
          </cell>
          <cell r="C145">
            <v>2017</v>
          </cell>
          <cell r="D145">
            <v>0.4</v>
          </cell>
          <cell r="E145">
            <v>0.09</v>
          </cell>
          <cell r="F145">
            <v>4</v>
          </cell>
          <cell r="G145">
            <v>44.952930000000002</v>
          </cell>
        </row>
        <row r="146">
          <cell r="B146" t="str">
            <v>Строительство отпайки ВЛ-0,4 кВ (L-450 м) от ТП 33/859 ПС "Заречная" (8 кВт)
Кишмахов М.А. ТУ  №157-03-16 от 02.03.2016 Дог №157 от 11.04.2016</v>
          </cell>
          <cell r="C146">
            <v>2017</v>
          </cell>
          <cell r="D146">
            <v>0.4</v>
          </cell>
          <cell r="E146">
            <v>0.45</v>
          </cell>
          <cell r="F146">
            <v>8</v>
          </cell>
          <cell r="G146">
            <v>242.96440000000001</v>
          </cell>
        </row>
        <row r="147">
          <cell r="B147" t="str">
            <v>Строительство отпайки от ВЛ-0,4 кВ (L-110 м) от ТП 57/859 ПС "Заречная" (7 кВт)
Жирова И.Х. ТУ  №153-03-17 от 06.03.2017</v>
          </cell>
          <cell r="C147">
            <v>2017</v>
          </cell>
          <cell r="D147">
            <v>0.4</v>
          </cell>
          <cell r="E147">
            <v>0.11</v>
          </cell>
          <cell r="F147">
            <v>7</v>
          </cell>
          <cell r="G147">
            <v>37.019190000000002</v>
          </cell>
        </row>
        <row r="148">
          <cell r="B148" t="str">
            <v>Строительство отпайки ВЛ-0,4 кВ (L-250 м) от ТП 1/289 ПС "Сары-Тюз" (15 кВт)
Тебуев А.И. ТУ  №1038-11-17 от 16.11.2017 Дог №1038 от 27.11.2017</v>
          </cell>
          <cell r="C148">
            <v>2017</v>
          </cell>
          <cell r="D148">
            <v>0.4</v>
          </cell>
          <cell r="E148">
            <v>0.25</v>
          </cell>
          <cell r="F148">
            <v>15</v>
          </cell>
          <cell r="G148">
            <v>97.705830000000006</v>
          </cell>
        </row>
        <row r="149">
          <cell r="B149" t="str">
            <v>Строительство отпайки ВЛ-0,4 кВ (L-120 м) от ТП 37/859 ПС "Заречная" (15 кВт)
Межмуницип отдел МВД России "Хабезский" ТУ  №898-10-17 от 09.10.2017 Дог №898 от 07.11.2017</v>
          </cell>
          <cell r="C149">
            <v>2017</v>
          </cell>
          <cell r="D149">
            <v>0.4</v>
          </cell>
          <cell r="E149">
            <v>0.12</v>
          </cell>
          <cell r="F149">
            <v>15</v>
          </cell>
          <cell r="G149">
            <v>79.818269999999998</v>
          </cell>
        </row>
        <row r="150">
          <cell r="B150" t="str">
            <v>Строительство отпайки ВЛ-0,4 кВ (L-450 м) от ТП 57/859 ПС "Заречная" (3 кВт)
Муков А.М. ТУ  №594-07-17 от 18.07.2017 Дог №594 от 08.11.2017</v>
          </cell>
          <cell r="C150">
            <v>2017</v>
          </cell>
          <cell r="D150">
            <v>0.4</v>
          </cell>
          <cell r="E150">
            <v>0.45</v>
          </cell>
          <cell r="F150">
            <v>3</v>
          </cell>
          <cell r="G150">
            <v>315.50124</v>
          </cell>
        </row>
        <row r="151">
          <cell r="B151" t="str">
            <v>Строительство отпайки ВЛ-0,4 кВ (L- 150 м) от ТП 290/504 ПС "Хабез" (2 кВт)
Жужуев А.М. ТУ  №963-10-16 от 24.10.2016  Дог №963 от 28.10.2016</v>
          </cell>
          <cell r="C151">
            <v>2017</v>
          </cell>
          <cell r="D151">
            <v>0.4</v>
          </cell>
          <cell r="E151">
            <v>0.15</v>
          </cell>
          <cell r="F151">
            <v>2</v>
          </cell>
          <cell r="G151">
            <v>36.309100000000001</v>
          </cell>
        </row>
        <row r="152">
          <cell r="B152" t="str">
            <v>Строительство отпайки ВЛ-0,4 кВ (L- 230 м) от ТП 290/504 ПС "Хабез" (2 кВт)
Баков К.З. ТУ  №199-03-17 от 20.03.2017  Дог №199 от 27.03.2017</v>
          </cell>
          <cell r="C152">
            <v>2017</v>
          </cell>
          <cell r="D152">
            <v>0.4</v>
          </cell>
          <cell r="E152">
            <v>0.23</v>
          </cell>
          <cell r="F152">
            <v>2</v>
          </cell>
          <cell r="G152">
            <v>171.25501</v>
          </cell>
        </row>
        <row r="153">
          <cell r="B153" t="str">
            <v>Строительство отпайки ВЛ-0,4 кВ (L- 270 м) от ТП 5/411 ПС "Эркен-Шахар" (15 кВт)
Байбагисов Э.Э. ТУ  №162-03-15 от 02.03.2015 Дог №162 от 05.03.2015</v>
          </cell>
          <cell r="C153">
            <v>2017</v>
          </cell>
          <cell r="D153">
            <v>0.4</v>
          </cell>
          <cell r="E153">
            <v>0.27</v>
          </cell>
          <cell r="F153">
            <v>15</v>
          </cell>
          <cell r="G153">
            <v>160.43779000000001</v>
          </cell>
        </row>
        <row r="154">
          <cell r="B154" t="str">
            <v>Строительство отпайки ВЛ-0,4 кВ Ф-2 (L- 390 м) от КТП 11/857 ПС "Заречная" (3 кВт)
Лайпанова Р.А. ТУ  №1068-11-16 от 18.11.2016 Дог №162 от 05.03.2016</v>
          </cell>
          <cell r="C154">
            <v>2017</v>
          </cell>
          <cell r="D154">
            <v>0.4</v>
          </cell>
          <cell r="E154">
            <v>0.39</v>
          </cell>
          <cell r="F154">
            <v>3</v>
          </cell>
          <cell r="G154">
            <v>192.90488999999999</v>
          </cell>
        </row>
        <row r="155">
          <cell r="B155" t="str">
            <v>Строительство отпайки ВЛ-0,4 кВ Ф-3 (L- 350 м) от КТП 11/857 ПС 110/10 кВ "Заречная" (5 кВт)
Мударова Т.Х. ТУ  №613-07-16 от 07.07.2016 Дог №613 от 20.01.2016</v>
          </cell>
          <cell r="C155">
            <v>2017</v>
          </cell>
          <cell r="D155">
            <v>0.4</v>
          </cell>
          <cell r="E155">
            <v>0.35</v>
          </cell>
          <cell r="F155">
            <v>5</v>
          </cell>
          <cell r="G155">
            <v>236.68965</v>
          </cell>
        </row>
        <row r="156">
          <cell r="B156" t="str">
            <v>Строительство отпайки ВЛ-10 кВ (L-30 м) Ф-379 от ПС "Курджиново" (60 кВт)
ОАО НПП Радий ТУ  №284-03-15 от 27.03.2015 Дог №284 от 14.05.2015</v>
          </cell>
          <cell r="C156">
            <v>2017</v>
          </cell>
          <cell r="D156">
            <v>10</v>
          </cell>
          <cell r="E156">
            <v>0.03</v>
          </cell>
          <cell r="F156">
            <v>60</v>
          </cell>
          <cell r="G156">
            <v>60.495829999999998</v>
          </cell>
        </row>
        <row r="157">
          <cell r="B157" t="str">
            <v>Строительство отпайки ВЛ-6 кВ (L-20 м) Ф-676 от ПС "Преградная" (45 кВт)
Каппушев А.А. ТУ  №1147-12-16 от 13.12.2016 Дог №1147 от 10.01.2017</v>
          </cell>
          <cell r="C157">
            <v>2017</v>
          </cell>
          <cell r="D157">
            <v>10</v>
          </cell>
          <cell r="E157">
            <v>0.02</v>
          </cell>
          <cell r="F157">
            <v>45</v>
          </cell>
          <cell r="G157">
            <v>73.991550000000004</v>
          </cell>
        </row>
        <row r="158">
          <cell r="B158" t="str">
            <v>Реконструкция ВЛ-10 кВ увелич. протяж. (L-310 м), Ф-344 от ПС "Архыз" и
 устан КТП 158/344 100 кВА  (50 кВт)
Васильев О.И. ТУ  №236-03-17 от 31.03.2017 Дог №236 от 05.04.2017</v>
          </cell>
          <cell r="C158">
            <v>2017</v>
          </cell>
          <cell r="D158">
            <v>10</v>
          </cell>
          <cell r="E158">
            <v>0.31</v>
          </cell>
          <cell r="F158">
            <v>50</v>
          </cell>
          <cell r="G158">
            <v>569.21182999999996</v>
          </cell>
        </row>
        <row r="159">
          <cell r="B159" t="str">
            <v>Реконструкция ВЛ-10 кВ с увелич. протяж. (L-490 м)  Ф-857 от ПС "Заречная", 
стр-во ВЛ-0,4 кВ (L-160 м), и устан КТП 250 кВА (3 кВт)
Батруков А.К. ТУ  №519-06-16 от 16.06.2016 Дог №519 от 19.10.2016</v>
          </cell>
          <cell r="C159">
            <v>2017</v>
          </cell>
          <cell r="D159">
            <v>10</v>
          </cell>
          <cell r="E159">
            <v>0.49</v>
          </cell>
          <cell r="F159">
            <v>3</v>
          </cell>
          <cell r="G159">
            <v>439.43200000000002</v>
          </cell>
        </row>
        <row r="160">
          <cell r="B160" t="str">
            <v>Строительство отпайки от ВЛ-10 кВ (L-250 м) Ф-533 (5 кВт)
Гашокова Ф.А.-Г. ТУ  №338-04-16 от 22.04.2016 Дог №338 от 12.05.2016</v>
          </cell>
          <cell r="C160">
            <v>2017</v>
          </cell>
          <cell r="D160">
            <v>10</v>
          </cell>
          <cell r="E160">
            <v>0.25</v>
          </cell>
          <cell r="F160">
            <v>5</v>
          </cell>
          <cell r="G160">
            <v>162.30985000000001</v>
          </cell>
        </row>
        <row r="161">
          <cell r="B161" t="str">
            <v>Строительство отпайки от ВЛ-10 кВ (L-170 м) Ф-291 (15 кВт)
Муков З.М.ТУ  №571-07-17 от 13.07.2017 Дог №571 от 02.08.2017</v>
          </cell>
          <cell r="C161">
            <v>2017</v>
          </cell>
          <cell r="D161">
            <v>10</v>
          </cell>
          <cell r="E161">
            <v>0.17</v>
          </cell>
          <cell r="F161">
            <v>15</v>
          </cell>
          <cell r="G161">
            <v>187.20971</v>
          </cell>
        </row>
        <row r="162">
          <cell r="B162" t="str">
            <v>Строительство ВЛ-0,4 кВ  (L- 250 м) от ТП-34/379 ПС 110/35/10 кВ "Курджиново" (35 кВт)
Чомаев М.А. ТУ  №480-05-18 от 28.05.2018 Дог №480 от 05.06.2018</v>
          </cell>
          <cell r="C162">
            <v>2018</v>
          </cell>
          <cell r="D162">
            <v>0.4</v>
          </cell>
          <cell r="E162">
            <v>0.25</v>
          </cell>
          <cell r="F162">
            <v>35</v>
          </cell>
          <cell r="G162">
            <v>43.154820000000001</v>
          </cell>
        </row>
        <row r="163">
          <cell r="B163" t="str">
            <v>Строительство ВЛ-0,4 кВ (L- 200 м) от ТП-7/692 ПС 110/35/6 кВ "Преградная" (30 кВт)
Боташева С.А. ТУ  №23/2018 от 17.07.2029 Дог №23/2018 от 03.08.2018</v>
          </cell>
          <cell r="C163">
            <v>2018</v>
          </cell>
          <cell r="D163">
            <v>0.4</v>
          </cell>
          <cell r="E163">
            <v>0.2</v>
          </cell>
          <cell r="F163">
            <v>30</v>
          </cell>
          <cell r="G163">
            <v>83.295380000000009</v>
          </cell>
        </row>
        <row r="164">
          <cell r="B164" t="str">
            <v>Строительство ВЛ-0,4 кВ (L- 300 м) от ТП-163/345, 
строительство ТП-163/345 160 кВА, тр-р ТМГ11-160/10/0,4 ( У/Zн-11) на КТП-163/345 (120 кВт)
Лепшокова Л.Д. ТУ  №216-03-16 от 22.03.2016 Дог №216 от 25.03.2016</v>
          </cell>
          <cell r="C164">
            <v>2018</v>
          </cell>
          <cell r="D164">
            <v>0.4</v>
          </cell>
          <cell r="E164">
            <v>0.3</v>
          </cell>
          <cell r="F164">
            <v>120</v>
          </cell>
          <cell r="G164">
            <v>100.50861</v>
          </cell>
        </row>
        <row r="165">
          <cell r="B165" t="str">
            <v>Строительство ВЛ-0,4 кВ (L- 200 м) от ТП-170/310, 
строительство  ТП-170/310 100 кВА, тр-р ТМГ11-100/10/0,4 ( У/Zн-11) на КТП-170/310 (50 кВт)
Ижаева Ф.Х. ТУ  №187 от 24.09.2018 Дог №187/2018/КЧф/ЗЭС от 25.09.2018</v>
          </cell>
          <cell r="C165">
            <v>2018</v>
          </cell>
          <cell r="D165">
            <v>0.4</v>
          </cell>
          <cell r="E165">
            <v>0.2</v>
          </cell>
          <cell r="F165">
            <v>50</v>
          </cell>
          <cell r="G165">
            <v>106.34117000000001</v>
          </cell>
        </row>
        <row r="166">
          <cell r="B166" t="str">
            <v>Реконструкция с увелич. протяженности ВЛ-0,4 кВ (L- 400 м) 
от ТП-71/347 ПС 35/10 кВ "Архыз" (15 кВт)
Бедраева Д.М. ТУ  №1127-12-17 от 13.02.2017 Дог №1127 от 09.01.2018</v>
          </cell>
          <cell r="C166">
            <v>2018</v>
          </cell>
          <cell r="D166">
            <v>0.4</v>
          </cell>
          <cell r="E166">
            <v>0.4</v>
          </cell>
          <cell r="F166">
            <v>15</v>
          </cell>
          <cell r="G166">
            <v>364.61971</v>
          </cell>
        </row>
        <row r="167">
          <cell r="B167" t="str">
            <v>Реконструкция с увелич. протяженности ВЛ-0,4 кВ (L- 100 м) 
от ТП-33/859 ПС 110/10 кВ "Заречная" (5 кВт)
Дохтова Ю.И. ТУ  №1072-11-17 от 27.11.2017 Дог №1072 от 04.12.2017</v>
          </cell>
          <cell r="C167">
            <v>2018</v>
          </cell>
          <cell r="D167">
            <v>0.4</v>
          </cell>
          <cell r="E167">
            <v>0.1</v>
          </cell>
          <cell r="F167">
            <v>5</v>
          </cell>
          <cell r="G167">
            <v>78.899990000000003</v>
          </cell>
        </row>
        <row r="168">
          <cell r="B168" t="str">
            <v>Реконструкция  с увелич. протяженности ВЛ-0,4 кВ (L- 500 м) 
от ТП-33/859 ПС 110/10 "Заречная" (7 кВт)
Хакиров А.А. ТУ  №797-09-17 от 18.09.2017 Дог №797 от 26.09.2017</v>
          </cell>
          <cell r="C168">
            <v>2018</v>
          </cell>
          <cell r="D168">
            <v>0.4</v>
          </cell>
          <cell r="E168">
            <v>0.5</v>
          </cell>
          <cell r="F168">
            <v>7</v>
          </cell>
          <cell r="G168">
            <v>207.13378</v>
          </cell>
        </row>
        <row r="169">
          <cell r="B169" t="str">
            <v>Реконструкция с увелич. протяженности ВЛ-0,4 кВ (L- 200 м)
от ТП-119/859 ПС 110/10 кВ "Заречная" (5 кВт)
Гербекова А.С-А. ТУ  №893-10-17 от 09.10.2017 Дог №893 от 23.10.2017</v>
          </cell>
          <cell r="C169">
            <v>2018</v>
          </cell>
          <cell r="D169">
            <v>0.4</v>
          </cell>
          <cell r="E169">
            <v>0.2</v>
          </cell>
          <cell r="F169">
            <v>5</v>
          </cell>
          <cell r="G169">
            <v>81.382130000000004</v>
          </cell>
        </row>
        <row r="170">
          <cell r="B170" t="str">
            <v>Реконструкция с увелич. протяженности ВЛ-0,4 кВ  (L- 250 м)
Ф-2 от ТП-22/207 ПС 110/10 кВ "Заречная" (5 кВт)
Дотдуева А.С. ТУ  №375-05-17 от 16.05.2017 Дог №375 от 22.05.2017</v>
          </cell>
          <cell r="C170">
            <v>2018</v>
          </cell>
          <cell r="D170">
            <v>0.4</v>
          </cell>
          <cell r="E170">
            <v>0.25</v>
          </cell>
          <cell r="F170">
            <v>5</v>
          </cell>
          <cell r="G170">
            <v>84.445499999999996</v>
          </cell>
        </row>
        <row r="171">
          <cell r="B171" t="str">
            <v>Реконструкция с увелич. протяженности ВЛ-0,4 кВ  (L- 115 м)
 от ТП 290/504 ПС 110/10 кВ "Хабез" (3 кВт)
Жужуев Р.М. ТУ  №1163-12-17 от 28.12.2017 Дог №1163 от 17.01.2018</v>
          </cell>
          <cell r="C171">
            <v>2018</v>
          </cell>
          <cell r="D171">
            <v>0.4</v>
          </cell>
          <cell r="E171">
            <v>0.115</v>
          </cell>
          <cell r="F171">
            <v>3</v>
          </cell>
          <cell r="G171">
            <v>70.518000000000001</v>
          </cell>
        </row>
        <row r="172">
          <cell r="B172" t="str">
            <v>Реконструкция с увелич. протяженности ВЛ-0,4 кВ  (L- 200 м)
от ТП-150/514 ПС 35/10 кВ "Псаучье Дахе" (7 кВт)
Шхагошев О.Р. ТУ  №159-02-18 от 28.02.2018 Дог №159 от 05.03.2018</v>
          </cell>
          <cell r="C172">
            <v>2018</v>
          </cell>
          <cell r="D172">
            <v>0.4</v>
          </cell>
          <cell r="E172">
            <v>0.2</v>
          </cell>
          <cell r="F172">
            <v>7</v>
          </cell>
          <cell r="G172">
            <v>74.427660000000003</v>
          </cell>
        </row>
        <row r="173">
          <cell r="B173" t="str">
            <v>Реконструкция с увелич. протяженности ВЛ-0,4 кВ (L- 300 м)
от ТП-3/409 ПС 110/35/10/6 кВ "Эркен-Шахар" (3 кВт)
Администрация Адыге-хабльского СП ТУ  №441-05-18 от 21.05.2018 Дог №441от 31.05.2018</v>
          </cell>
          <cell r="C173">
            <v>2018</v>
          </cell>
          <cell r="D173">
            <v>0.4</v>
          </cell>
          <cell r="E173">
            <v>0.3</v>
          </cell>
          <cell r="F173">
            <v>3</v>
          </cell>
          <cell r="G173">
            <v>21.059170000000002</v>
          </cell>
        </row>
        <row r="174">
          <cell r="B174" t="str">
            <v>Реконструкция  без  увеличения протяженности ВЛ-0,4 кВ
от ТП-17/410 ПС 110/35/10/6 кВ "Эркен-Шахар" (3 кВт)
Дюрменов Р.А.ТУ  №548-06-18 от 14.06.2018 Дог №548 от 18.06.2018</v>
          </cell>
          <cell r="C174">
            <v>2018</v>
          </cell>
          <cell r="D174">
            <v>0.4</v>
          </cell>
          <cell r="E174">
            <v>0.26</v>
          </cell>
          <cell r="F174">
            <v>3</v>
          </cell>
          <cell r="G174">
            <v>73.934010000000001</v>
          </cell>
        </row>
        <row r="175">
          <cell r="B175" t="str">
            <v>Реконструкция с увелич. протяженности ВЛ-0,4 кВ (L- 300 м) 
от ТП-29/379 ПС 110/35/10 кВ "Курджиново" (12 кВт)
Сухомлин М.Г. ТУ  №272-04-18 от 10.04.2018 Дог №272 от 18.04.2018</v>
          </cell>
          <cell r="C175">
            <v>2018</v>
          </cell>
          <cell r="D175">
            <v>0.4</v>
          </cell>
          <cell r="E175">
            <v>0.3</v>
          </cell>
          <cell r="F175">
            <v>12</v>
          </cell>
          <cell r="G175">
            <v>53.360970000000002</v>
          </cell>
        </row>
        <row r="176">
          <cell r="B176" t="str">
            <v>Реконструкция с увелич. протяженности ВЛ-0,4 кВ (L- 300 м)
от ТП-28/379 ПС 110/35/10 кВ "Курджиново" (6 кВт)
Аппаков М.Б. ТУ  №501-06-18 от 05.06.2018 Дог №501 от 19.06.2018</v>
          </cell>
          <cell r="C176">
            <v>2018</v>
          </cell>
          <cell r="D176">
            <v>0.4</v>
          </cell>
          <cell r="E176">
            <v>0.06</v>
          </cell>
          <cell r="F176">
            <v>6</v>
          </cell>
          <cell r="G176">
            <v>26.66845</v>
          </cell>
        </row>
        <row r="177">
          <cell r="B177" t="str">
            <v>Реконструкция с увелич. протяженности ВЛ-0,4 кВ (L- 350 м)
от ТП 13/291 ПС "Токи Москвы" (5кВт) 
Гербекова М.М. ТУ  №145/2018 от 10.09.2018 Дог №145/2018/КЧР/УДРЭС от 25.09.2018</v>
          </cell>
          <cell r="C177">
            <v>2018</v>
          </cell>
          <cell r="D177">
            <v>0.4</v>
          </cell>
          <cell r="E177">
            <v>0.35</v>
          </cell>
          <cell r="F177">
            <v>5</v>
          </cell>
          <cell r="G177">
            <v>147.39897999999999</v>
          </cell>
        </row>
        <row r="178">
          <cell r="B178" t="str">
            <v>Реконструкция с увелич. протяженности ВЛ-0,4 кВ (L- 250 м)
от ТП 22/291 ПС "Токи Москвы" (5 кВт)
Батчаев Х.Х. ТУ  №208/2018 от 26.09.2018 Дог №208/2018/КЧР/УДРЭС от 02.10.2018</v>
          </cell>
          <cell r="C178">
            <v>2018</v>
          </cell>
          <cell r="D178">
            <v>0.4</v>
          </cell>
          <cell r="E178">
            <v>0.25</v>
          </cell>
          <cell r="F178">
            <v>5</v>
          </cell>
          <cell r="G178">
            <v>97.927909999999997</v>
          </cell>
        </row>
        <row r="179">
          <cell r="B179" t="str">
            <v>Строительство  ВЛ-0,4 кВ (L- 300 м) от ТП-11/857 Ф-4 ПС 110/10 кВ "Заречная" (7 кВт)
Бытдаев Э.М. ТУ  №477-05-18 от 27.05.2018 Дог №477 от 06.06.2018</v>
          </cell>
          <cell r="C179">
            <v>2018</v>
          </cell>
          <cell r="D179">
            <v>0.4</v>
          </cell>
          <cell r="E179">
            <v>0.3</v>
          </cell>
          <cell r="F179">
            <v>7</v>
          </cell>
          <cell r="G179">
            <v>116.55457</v>
          </cell>
        </row>
        <row r="180">
          <cell r="B180" t="str">
            <v>Строительство  ВЛ-0,4 кВ  (L- 100 м) от ТП-8/859 Ф-1 ПС 110/10 кВ "Заречеая" (5 кВт)
Лепшокова О.Б. ТУ  №406-05-18  от 17.05.2018 Дог №406  от 25.05.2018</v>
          </cell>
          <cell r="C180">
            <v>2018</v>
          </cell>
          <cell r="D180">
            <v>0.4</v>
          </cell>
          <cell r="E180">
            <v>0.1</v>
          </cell>
          <cell r="F180">
            <v>5</v>
          </cell>
          <cell r="G180">
            <v>44.782890000000002</v>
          </cell>
        </row>
        <row r="181">
          <cell r="B181" t="str">
            <v>Строительство ВЛ-0,4 кВ (L- 150 м) строительство КТП 10/0,4 кВ № 160/344,  
тр-р силовой ТМГ-400/10-У1 мощ-тью 400 кВА на КТП-160/344  (10 кВт)
Магометов Р.Р. ТУ  №497-05-18 от 31.05.2018 Дог №497 от 13.06.2018</v>
          </cell>
          <cell r="C181">
            <v>2018</v>
          </cell>
          <cell r="D181">
            <v>0.4</v>
          </cell>
          <cell r="E181">
            <v>0.15</v>
          </cell>
          <cell r="F181">
            <v>10</v>
          </cell>
          <cell r="G181">
            <v>41.912100000000002</v>
          </cell>
        </row>
        <row r="182">
          <cell r="B182" t="str">
            <v>Реконструкция с увелич. протяженности  ВЛ-10 кВ (L- 120 м)
Ф-379 от проект ТП к ПС 110/35/10 кВ "Курджиново" (55 кВт)
Урусов А.М. ТУ  №427-05-18 от 17.05.2018 Дог №427 от 05.06.2018</v>
          </cell>
          <cell r="C182">
            <v>2018</v>
          </cell>
          <cell r="D182">
            <v>10</v>
          </cell>
          <cell r="E182">
            <v>0.12</v>
          </cell>
          <cell r="F182">
            <v>55</v>
          </cell>
          <cell r="G182">
            <v>108.51248</v>
          </cell>
        </row>
        <row r="183">
          <cell r="B183" t="str">
            <v>Реконструкция с увелич. протяженности ВЛ-10 кВ (L- 120 м)
Ф-377 к ПС 110/35/10 кВ "Курджиново" (100 кВт)
Кубанов К.М. ТУ  №22/2018 от 17.07.2018 Дог №22/2018 от 03.08.2018</v>
          </cell>
          <cell r="C183">
            <v>2018</v>
          </cell>
          <cell r="D183">
            <v>10</v>
          </cell>
          <cell r="E183">
            <v>0.12</v>
          </cell>
          <cell r="F183">
            <v>100</v>
          </cell>
          <cell r="G183">
            <v>114.28955000000001</v>
          </cell>
        </row>
        <row r="184">
          <cell r="B184" t="str">
            <v>Реконструкция с увелич. протяженности ВЛ-10 кВ (L- 015 м) 
Ф-824 от ПС "Ратан" и установка ТП-10/0,4кВ -160 кВА, (15 кВт)
Мордасова Е.В. ТУ  №80-02-18 от 13.02.2018 Дог №80 от 19.02.2018</v>
          </cell>
          <cell r="C184">
            <v>2018</v>
          </cell>
          <cell r="D184">
            <v>10</v>
          </cell>
          <cell r="E184">
            <v>1.4999999999999999E-2</v>
          </cell>
          <cell r="F184">
            <v>15</v>
          </cell>
          <cell r="G184">
            <v>31.702000000000002</v>
          </cell>
        </row>
        <row r="185">
          <cell r="B185" t="str">
            <v>Реконструкция с увелич. протяженности ВЛ-10 кВ (L- 530 м)
 Ф-859 ПС 110/10 кВ "Заречная" (5 кВт)
Хачуков М.Х. ТУ  №116-02-18 от 20.02.2018 Дог №116 от 22.02.2018</v>
          </cell>
          <cell r="C185">
            <v>2018</v>
          </cell>
          <cell r="D185">
            <v>10</v>
          </cell>
          <cell r="E185">
            <v>0.53</v>
          </cell>
          <cell r="F185">
            <v>5</v>
          </cell>
          <cell r="G185">
            <v>517.68790999999999</v>
          </cell>
        </row>
        <row r="186">
          <cell r="B186" t="str">
            <v>Реконструкция с увелич. протяженности ВЛ-10 кВ (L- 300 м)
 Ф-559 от ПС 35/10 кВ "Конзавод", строительство ТП-307/559
100 кВА, тр-р 10 кВ ТМГ11-100/10-У1 на  КТП-307/559 (15 кВт)
Тамбиева А.А. ТУ  №461-05-18 от 24.05.2018 Дог №461 от 04.06.2018</v>
          </cell>
          <cell r="C186">
            <v>2018</v>
          </cell>
          <cell r="D186">
            <v>10</v>
          </cell>
          <cell r="E186">
            <v>0.3</v>
          </cell>
          <cell r="F186">
            <v>15</v>
          </cell>
          <cell r="G186">
            <v>245.62392</v>
          </cell>
        </row>
        <row r="187">
          <cell r="B187" t="str">
            <v>Реконструкция с увелич. протяженности ВЛ-10 кВ (L- 66 м) Ф-142 ПС 110/10 кВ "Кавказская" (494 кВт)
МВД по КЧР ТУ  №402-05-16 от 16.05.2016 Дог №186/2017 от 10.04.2017</v>
          </cell>
          <cell r="C187">
            <v>2018</v>
          </cell>
          <cell r="D187">
            <v>10</v>
          </cell>
          <cell r="E187">
            <v>0.2</v>
          </cell>
          <cell r="F187">
            <v>494</v>
          </cell>
          <cell r="G187">
            <v>112.11854</v>
          </cell>
        </row>
        <row r="195">
          <cell r="B195" t="str">
            <v xml:space="preserve">Реконструкция ВЛ-0,4 кВ с увелич. протяж. (L- 430 м)  от ТП-1/511 (5 кВт)
Тлисов А.Х.   (Дог. №189 от 17.07.2018; ТУ№189-03-18 от 16.03.2018)  </v>
          </cell>
          <cell r="C195">
            <v>2019</v>
          </cell>
          <cell r="D195">
            <v>0.4</v>
          </cell>
          <cell r="E195">
            <v>0.43</v>
          </cell>
          <cell r="F195">
            <v>5</v>
          </cell>
          <cell r="G195">
            <v>149.28441000000001</v>
          </cell>
        </row>
        <row r="196">
          <cell r="B196" t="str">
            <v xml:space="preserve">Реконструкция ВЛ-0,4 кВ с увелич. протяж. (L- 60 м) от ТП-176/526 (3 кВт)
Гуков Р.И. (Дог. №193 от 25.09.2018; ТУ №193 от 24.09.2018) </v>
          </cell>
          <cell r="C196">
            <v>2019</v>
          </cell>
          <cell r="D196">
            <v>0.4</v>
          </cell>
          <cell r="E196">
            <v>0.06</v>
          </cell>
          <cell r="F196">
            <v>3</v>
          </cell>
          <cell r="G196">
            <v>19.930439999999997</v>
          </cell>
        </row>
        <row r="197">
          <cell r="B197" t="str">
            <v xml:space="preserve">Реконструкция ВЛ-0,4 кВ  с увелич протяж. (L- 200 м) от ТП-61/530 (3 кВт)
Кенчешаов З.И. (Дог. № 250 от 11.04.2018; ТУ №250 от 05.04.2018) </v>
          </cell>
          <cell r="C197">
            <v>2019</v>
          </cell>
          <cell r="D197">
            <v>0.4</v>
          </cell>
          <cell r="E197">
            <v>0.2</v>
          </cell>
          <cell r="F197">
            <v>3</v>
          </cell>
          <cell r="G197">
            <v>96.128259999999997</v>
          </cell>
        </row>
        <row r="198">
          <cell r="B198" t="str">
            <v xml:space="preserve">Реконструкция  ВЛ-0,4 кВ с увелич протяж. (L- 200 м) от ТП-73/502 (3 кВт)
Даурова А.Ф. (Дог. № 16 16.07.2018; ТУ №16 11.07.2018-3 кВт) </v>
          </cell>
          <cell r="C198">
            <v>2019</v>
          </cell>
          <cell r="D198">
            <v>0.4</v>
          </cell>
          <cell r="E198">
            <v>0.2</v>
          </cell>
          <cell r="F198">
            <v>3</v>
          </cell>
          <cell r="G198">
            <v>54.266820000000003</v>
          </cell>
        </row>
        <row r="199">
          <cell r="B199" t="str">
            <v>Реконструкция ВЛ-0,4 кВ  с увелич. протяж. (L- 300 м) от ТП 339/502 (5 кВт)
Хапсироков Б.А. (Дог. №899 от 16.05.2019; ТУ №899 от 08.05.2019)</v>
          </cell>
          <cell r="C199">
            <v>2019</v>
          </cell>
          <cell r="D199">
            <v>0.4</v>
          </cell>
          <cell r="E199">
            <v>0.3</v>
          </cell>
          <cell r="F199">
            <v>5</v>
          </cell>
          <cell r="G199">
            <v>124.81280000000001</v>
          </cell>
        </row>
        <row r="200">
          <cell r="B200" t="str">
            <v>Реконструкция ВЛ-0,4 кВ с увелич. протяж. (L- 130 м) от ТП 290/504 ф-2 (5 кВт)
Шуков Р.Р. (Дог. №816 от 13.05.2019; ТУ №816 от 24.04.2019)</v>
          </cell>
          <cell r="C200">
            <v>2019</v>
          </cell>
          <cell r="D200">
            <v>0.4</v>
          </cell>
          <cell r="E200">
            <v>0.13</v>
          </cell>
          <cell r="F200">
            <v>5</v>
          </cell>
          <cell r="G200">
            <v>67.212430000000012</v>
          </cell>
        </row>
        <row r="201">
          <cell r="B201" t="str">
            <v xml:space="preserve">Реконструкция ВЛ-0,4 кВ с увелич. протяж. (L- 60 м) от ТП 196/502 ф-2 ПС Хабез (4 кВт)
Хапсироков Д.М. (Дог. №760 от 27.03.2019; ТУ №760 от 25.03.2019)                                                      </v>
          </cell>
          <cell r="C201">
            <v>2019</v>
          </cell>
          <cell r="D201">
            <v>0.4</v>
          </cell>
          <cell r="E201">
            <v>0.06</v>
          </cell>
          <cell r="F201">
            <v>4</v>
          </cell>
          <cell r="G201">
            <v>21.479790000000001</v>
          </cell>
        </row>
        <row r="202">
          <cell r="B202" t="str">
            <v xml:space="preserve">Реконструкция ВЛ-0.4 кВ с увелич. протяж. (L- 200 м) от ТП 33/859 (5 кВт) 
Шовгенов А.Д. (Дог. №206 27.09.2018; ТУ№ 206 25.09.2018)                            </v>
          </cell>
          <cell r="C202">
            <v>2019</v>
          </cell>
          <cell r="D202">
            <v>0.4</v>
          </cell>
          <cell r="E202">
            <v>0.2</v>
          </cell>
          <cell r="F202">
            <v>5</v>
          </cell>
          <cell r="G202">
            <v>111.28098</v>
          </cell>
        </row>
        <row r="203">
          <cell r="B203" t="str">
            <v xml:space="preserve">Реконструкция ВЛ-0.4 кВ с увелич. протяж. (L- 70 м) от ТП 35/859 (5 кВт)
Калмыков А.Р. (Дог. №102 от 23.08.2018; ТУ №102 от 16.08.2018)  </v>
          </cell>
          <cell r="C203">
            <v>2019</v>
          </cell>
          <cell r="D203">
            <v>0.4</v>
          </cell>
          <cell r="E203">
            <v>7.0000000000000007E-2</v>
          </cell>
          <cell r="F203">
            <v>5</v>
          </cell>
          <cell r="G203">
            <v>55.236870000000003</v>
          </cell>
        </row>
        <row r="204">
          <cell r="B204" t="str">
            <v xml:space="preserve">Реконструкция ВЛ-0,4 кВ с увелич. протяж. (L- 320 м) от ТП-57/859 (5 кВт)
Ламков Р.А. (Дог. №958 от 30.10.2017; ТУ №958 от 24.10.2017)             </v>
          </cell>
          <cell r="C204">
            <v>2019</v>
          </cell>
          <cell r="D204">
            <v>0.4</v>
          </cell>
          <cell r="E204">
            <v>0.32</v>
          </cell>
          <cell r="F204">
            <v>5</v>
          </cell>
          <cell r="G204">
            <v>154.41267999999999</v>
          </cell>
        </row>
        <row r="205">
          <cell r="B205" t="str">
            <v xml:space="preserve">Реконструкция ВЛ-0,4 кв с увелич. протяж. (L- 80 м) от ТП-119/859 (5 кВт)
Иуан А.А. (Дог. №11/2018 от 06.08.2018; ТУ №11/2018 от 11.07.2018)  </v>
          </cell>
          <cell r="C205">
            <v>2019</v>
          </cell>
          <cell r="D205">
            <v>0.4</v>
          </cell>
          <cell r="E205">
            <v>0.08</v>
          </cell>
          <cell r="F205">
            <v>5</v>
          </cell>
          <cell r="G205">
            <v>61.910550000000001</v>
          </cell>
        </row>
        <row r="206">
          <cell r="B206" t="str">
            <v>Реконструкция  ВЛ-10 кВ  с увелич. протяж. (L- 470 м) и строительство  ТП-77/859-   
тр-р силовой 10 кВ; ТМГ-100/10/0,4 У1, на КТП – 77/ 859 ф-859  ПС Заречная (14,9 кВт)
Абдоков К.А. (Дог. №537 от 27.06.2018; ТУ №537-06-18 от 07.06.2018)</v>
          </cell>
          <cell r="C206">
            <v>2019</v>
          </cell>
          <cell r="D206">
            <v>10</v>
          </cell>
          <cell r="E206">
            <v>0.47</v>
          </cell>
          <cell r="F206">
            <v>14.9</v>
          </cell>
          <cell r="G206">
            <v>444.79084</v>
          </cell>
        </row>
        <row r="207">
          <cell r="B207" t="str">
            <v xml:space="preserve">Реконструкция ВЛ-0,4 кВ с увелич. протяж. (L- 200 м)  от ТП 11/857 Ф-1 (7 кВт)
Батдыев А.С. (Дог. №724 от 26.03.2019; ТУ №724 от 13.03.2019)          </v>
          </cell>
          <cell r="C207">
            <v>2019</v>
          </cell>
          <cell r="D207">
            <v>0.4</v>
          </cell>
          <cell r="E207">
            <v>0.2</v>
          </cell>
          <cell r="F207">
            <v>7</v>
          </cell>
          <cell r="G207">
            <v>100.86333999999999</v>
          </cell>
        </row>
        <row r="208">
          <cell r="B208" t="str">
            <v xml:space="preserve">Реконструкция ВЛ-0,4 кВ с увелич. протяж. (L- 400 м) от  ТП 8/857 (5 кВт) 
Эдиев Р.Х-А. (Дог. №614 от 15.03.2019; ТУ №614 от 08.02.2019)     </v>
          </cell>
          <cell r="C208">
            <v>2019</v>
          </cell>
          <cell r="D208">
            <v>0.4</v>
          </cell>
          <cell r="E208">
            <v>0.4</v>
          </cell>
          <cell r="F208">
            <v>5</v>
          </cell>
          <cell r="G208">
            <v>174.89529000000002</v>
          </cell>
        </row>
        <row r="209">
          <cell r="B209" t="str">
            <v xml:space="preserve">Реконструкция ВЛ-0,4 кВ с увелич. протяж. (L- 60 м) от ТП 77/859  ф-2 (8 кВт)
Меремкулова З.Г. (Дог. №219 от 01.10.2018; ТУ №219 от 01.10.2018)                                                                 </v>
          </cell>
          <cell r="C209">
            <v>2019</v>
          </cell>
          <cell r="D209">
            <v>0.4</v>
          </cell>
          <cell r="E209">
            <v>0.06</v>
          </cell>
          <cell r="F209">
            <v>8</v>
          </cell>
          <cell r="G209">
            <v>31.36487</v>
          </cell>
        </row>
        <row r="210">
          <cell r="B210" t="str">
            <v xml:space="preserve">Реконструкция  ВЛ-0,4 кВ с увелич. протяж. (L- 200 м) от ТП 77/859 ф-1 (5 кВт)
Физикова И.П. (Дог. №668 от 08.03.2019; ТУ №668 от 25.02.2019)                                                                             </v>
          </cell>
          <cell r="C210">
            <v>2019</v>
          </cell>
          <cell r="D210">
            <v>0.4</v>
          </cell>
          <cell r="E210">
            <v>0.2</v>
          </cell>
          <cell r="F210">
            <v>5</v>
          </cell>
          <cell r="G210">
            <v>120.14267</v>
          </cell>
        </row>
        <row r="211">
          <cell r="B211" t="str">
            <v xml:space="preserve">Реконструкция ВЛ-0,4 кВ с увелич. протяж. (L- 200 м) от ТП 77/859 Ф-2 (14 кВт) 
Ешерова Д.Ш. (Дог. №26 от 08.08.2018; ТУ №26 от 10.07.2018)   </v>
          </cell>
          <cell r="C211">
            <v>2019</v>
          </cell>
          <cell r="D211">
            <v>0.4</v>
          </cell>
          <cell r="E211">
            <v>0.2</v>
          </cell>
          <cell r="F211">
            <v>14</v>
          </cell>
          <cell r="G211">
            <v>143.95939999999999</v>
          </cell>
        </row>
        <row r="212">
          <cell r="B212" t="str">
            <v>Реконструкция ВЛ-0,4 кВ с увелич. протяж. (L- 400 м) от ТП 21/859 (5 кВт)
Чикатуев А.П. (Дог. №459 от 14.12.2018; ТУ №459 от 07.12.2018)</v>
          </cell>
          <cell r="C212">
            <v>2019</v>
          </cell>
          <cell r="D212">
            <v>0.4</v>
          </cell>
          <cell r="E212">
            <v>0.4</v>
          </cell>
          <cell r="F212">
            <v>5</v>
          </cell>
          <cell r="G212">
            <v>170.99736999999999</v>
          </cell>
        </row>
        <row r="213">
          <cell r="B213" t="str">
            <v xml:space="preserve">Реконструкция ВЛ-0,4 кВ с увелич. протяж. (L- 100 м) от ТП 8/859 Ф-2 (5 кВт)
Аджиева Ф. М-Г. (Дог. №849 от 23.04.2019; ТУ №849 от 18.04.2019)  </v>
          </cell>
          <cell r="C213">
            <v>2019</v>
          </cell>
          <cell r="D213">
            <v>0.4</v>
          </cell>
          <cell r="E213">
            <v>0.1</v>
          </cell>
          <cell r="F213">
            <v>5</v>
          </cell>
          <cell r="G213">
            <v>46.115069999999996</v>
          </cell>
        </row>
        <row r="214">
          <cell r="B214" t="str">
            <v xml:space="preserve">Реконструкция ВЛ-0,4 кВ  с увелич. протяж.  (L- 150 м) от ТП 8/857 (5 кВт)
Тохчуков Ш.М-А. (Дог. №879  от 29.04.2019; ТУ №879 от 25.04.2019)                                                            </v>
          </cell>
          <cell r="C214">
            <v>2019</v>
          </cell>
          <cell r="D214">
            <v>0.4</v>
          </cell>
          <cell r="E214">
            <v>0.15</v>
          </cell>
          <cell r="F214">
            <v>5</v>
          </cell>
          <cell r="G214">
            <v>89.198920000000015</v>
          </cell>
        </row>
        <row r="215">
          <cell r="B215" t="str">
            <v xml:space="preserve">Реконструкция ВЛ-0,4 кВ с увелич. протяж. (L- 150 м) от ТП 124/859 (5 кВт)
Шидакова С.М. (Дог. №1055 от 25.06.2019; ТУ №1055 от 18.06.2019)  </v>
          </cell>
          <cell r="C215">
            <v>2019</v>
          </cell>
          <cell r="D215">
            <v>0.4</v>
          </cell>
          <cell r="E215">
            <v>0.15</v>
          </cell>
          <cell r="F215">
            <v>5</v>
          </cell>
          <cell r="G215">
            <v>77.611829999999998</v>
          </cell>
        </row>
        <row r="216">
          <cell r="B216" t="str">
            <v>Реконструкция ВЛ-0,4 кВ с увелич. протяж. (L- 410 м) от ТП 124/859 (5 кВт) 
Каракетова Ф.Х. (Дог. №922 от 05.07.2019; ТУ №922 от 14.05.2019)</v>
          </cell>
          <cell r="C216">
            <v>2019</v>
          </cell>
          <cell r="D216">
            <v>0.4</v>
          </cell>
          <cell r="E216">
            <v>0.41</v>
          </cell>
          <cell r="F216">
            <v>5</v>
          </cell>
          <cell r="G216">
            <v>94.793329999999997</v>
          </cell>
        </row>
        <row r="217">
          <cell r="B217" t="str">
            <v xml:space="preserve">Реконструкция ВЛ-0.4 кВ с увелич. протяж.  (L- 210 м) от ТП 15/322 ПС Сторожевая (10 кВт)
Гуськов И.Б. (Дог. №391 от 16.11.2018; ТУ №391 от 13.11.2018) </v>
          </cell>
          <cell r="C217">
            <v>2019</v>
          </cell>
          <cell r="D217">
            <v>0.4</v>
          </cell>
          <cell r="E217">
            <v>0.21</v>
          </cell>
          <cell r="F217">
            <v>10</v>
          </cell>
          <cell r="G217">
            <v>127.68930999999999</v>
          </cell>
        </row>
        <row r="218">
          <cell r="B218" t="str">
            <v xml:space="preserve">Реконструкция ВЛ-10 кВ с увелич. протяж. (L- 15 м)  и стр-во КТП 167/347 - 400 кВА 
от Ф-347 от ПС Архыз (15 кВт)
Бугриев С.В. (Дог. №686 от 13.03.2019; ТУ №686 от 06.03.2019)  </v>
          </cell>
          <cell r="C218">
            <v>2019</v>
          </cell>
          <cell r="D218">
            <v>10</v>
          </cell>
          <cell r="E218">
            <v>1.4999999999999999E-2</v>
          </cell>
          <cell r="F218">
            <v>15</v>
          </cell>
          <cell r="G218">
            <v>29.070419999999999</v>
          </cell>
        </row>
        <row r="219">
          <cell r="B219" t="str">
            <v xml:space="preserve">Реконструкция ВЛ-10 кВ с увелич. протяж. (L- 170 м) и стр-во КТП 173/958 - 250 кВА 
Ф-958 от ПС Лунная Поляна (15 кВт)
Биджиев А.Х. (Дог.324 от 04.06.2019; ТУ №324 от 30.10.2018)                                    </v>
          </cell>
          <cell r="C219">
            <v>2019</v>
          </cell>
          <cell r="D219">
            <v>10</v>
          </cell>
          <cell r="E219">
            <v>0.17</v>
          </cell>
          <cell r="F219">
            <v>15</v>
          </cell>
          <cell r="G219">
            <v>124.53166999999999</v>
          </cell>
        </row>
        <row r="220">
          <cell r="B220" t="str">
            <v xml:space="preserve">Реконструкция ВЛ-10 с увелич. протяж. (L- 30 м)  от Ф-313, 
стр-во ВЛ-0,4 кВ протяж. (L- 480 м) от ТП 176/313, стр-во ТП 176/313, 100 кВА (15 кВт)
Борлаков Т.А. (Дог. №1338 от 02.10.2019; ТУ №1338 от 19.09.2019)                                                </v>
          </cell>
          <cell r="C220">
            <v>2019</v>
          </cell>
          <cell r="D220">
            <v>10</v>
          </cell>
          <cell r="E220">
            <v>0.03</v>
          </cell>
          <cell r="F220">
            <v>15</v>
          </cell>
          <cell r="G220">
            <v>23.322400000000002</v>
          </cell>
        </row>
        <row r="221">
          <cell r="B221" t="str">
            <v xml:space="preserve">Реконструкция ВЛ-10 с увелич. протяж. (L- 30 м)  от Ф-313, 
стр-во ВЛ-0,4 кВ протяж. (L- 480 м) от ТП 176/313, стр-во ТП 176/313, 100 кВА (15 кВт)
Борлаков Т.А. (Дог. №1338 от 02.10.2019; ТУ №1338 от 19.09.2019)                                                </v>
          </cell>
          <cell r="C221">
            <v>2019</v>
          </cell>
          <cell r="D221">
            <v>0.4</v>
          </cell>
          <cell r="E221">
            <v>0.48</v>
          </cell>
          <cell r="F221">
            <v>15</v>
          </cell>
          <cell r="G221">
            <v>125.86614999999999</v>
          </cell>
        </row>
        <row r="222">
          <cell r="B222" t="str">
            <v xml:space="preserve">Реконструкция ВЛ 10 кВ с увелич. протяж. (L- 350 м) 
от Ф-555 ПС Первомайская и стр-во КТП-302/555 - 160 кВА (15 кВт)
Боташев Р.К. (Дог.№169 от 20.05.2018; ТУ №169 от 07.03.2018)         </v>
          </cell>
          <cell r="C222">
            <v>2019</v>
          </cell>
          <cell r="D222">
            <v>10</v>
          </cell>
          <cell r="E222">
            <v>0.35</v>
          </cell>
          <cell r="F222">
            <v>15</v>
          </cell>
          <cell r="G222">
            <v>290.10867999999999</v>
          </cell>
        </row>
        <row r="223">
          <cell r="B223" t="str">
            <v>Строительство ВЛ-0.4 кВ протяж. (L- 120 м) от ТП 283/530 ПС Кош-Хабль (2 кВт)
Братова З.А. (Дог. №182 от 02.04.2018; ТУ №182 от 15.03.2018)</v>
          </cell>
          <cell r="C223">
            <v>2019</v>
          </cell>
          <cell r="D223">
            <v>0.4</v>
          </cell>
          <cell r="E223">
            <v>0.12</v>
          </cell>
          <cell r="F223">
            <v>2</v>
          </cell>
          <cell r="G223">
            <v>46.49953</v>
          </cell>
        </row>
        <row r="224">
          <cell r="B224" t="str">
            <v>Строительство ВЛ-0.4 кВ протяж. (L- 220 м) от ТП-19/511 (2 кВт)
Накохов Х.И. (Дог.№ 586 от 24.07.2017; ТУ №586 от 14.07.2017)</v>
          </cell>
          <cell r="C224">
            <v>2019</v>
          </cell>
          <cell r="D224">
            <v>0.4</v>
          </cell>
          <cell r="E224">
            <v>0.22</v>
          </cell>
          <cell r="F224">
            <v>2</v>
          </cell>
          <cell r="G224">
            <v>105.48239</v>
          </cell>
        </row>
        <row r="225">
          <cell r="B225" t="str">
            <v xml:space="preserve">Строительство ВЛ-0,4 кВ протяж. (L- 260 м) от ТП 200/502 (5 кВт) 
Асланов Н.Г. (Дог. №925 от 27.05.2019; ТУ №925 от 20.05.2019) </v>
          </cell>
          <cell r="C225">
            <v>2019</v>
          </cell>
          <cell r="D225">
            <v>0.4</v>
          </cell>
          <cell r="E225">
            <v>0.26</v>
          </cell>
          <cell r="F225">
            <v>5</v>
          </cell>
          <cell r="G225">
            <v>87.363889999999998</v>
          </cell>
        </row>
        <row r="226">
          <cell r="B226" t="str">
            <v xml:space="preserve">Строительство ВЛ-0,4 кВ протяж. (L- 450 м) от КТП-283/530 (5 кВт)  
Братов А.Р. (Дог. №632 от 15.03.2019; ТУ №632 от 18.02.2019)    </v>
          </cell>
          <cell r="C226">
            <v>2019</v>
          </cell>
          <cell r="D226">
            <v>0.4</v>
          </cell>
          <cell r="E226">
            <v>0.45</v>
          </cell>
          <cell r="F226">
            <v>5</v>
          </cell>
          <cell r="G226">
            <v>231.17500000000001</v>
          </cell>
        </row>
        <row r="227">
          <cell r="B227" t="str">
            <v xml:space="preserve">Строительство ВЛ-0,4 кВ протяж. (L- 300 м) от ТП 298/505 и стр-во ТП 298/505-160 кВА (5 кВт)
Тлябишев З.М. (Дог.№739 от 15.01.2018; ТУ №739 от 29.08.2017)       </v>
          </cell>
          <cell r="C227">
            <v>2019</v>
          </cell>
          <cell r="D227">
            <v>0.4</v>
          </cell>
          <cell r="E227">
            <v>0.3</v>
          </cell>
          <cell r="F227">
            <v>5</v>
          </cell>
          <cell r="G227">
            <v>172.31904</v>
          </cell>
        </row>
        <row r="228">
          <cell r="B228" t="str">
            <v xml:space="preserve">Строительство ВЛ-0,4 кВ протяж. (L- 180 м) от ТП-21/859 (5 кВт) 
Шаев Р.М. (Дог. №194 от 27.09.2018; ТУ № 194 от 24.09.2018         </v>
          </cell>
          <cell r="C228">
            <v>2019</v>
          </cell>
          <cell r="D228">
            <v>0.4</v>
          </cell>
          <cell r="E228">
            <v>0.18</v>
          </cell>
          <cell r="F228">
            <v>5</v>
          </cell>
          <cell r="G228">
            <v>85.859409999999997</v>
          </cell>
        </row>
        <row r="229">
          <cell r="B229" t="str">
            <v xml:space="preserve">Строительство ВЛ-0,4 кВ протяж. (L- 430 м) от ТП-77/859 Ф-1 (10 кВт)  
Дадашев Г.А. (Дог.№572 от 28.06.2018; ТУ №572 от 26.06.2018)                         </v>
          </cell>
          <cell r="C229">
            <v>2019</v>
          </cell>
          <cell r="D229">
            <v>0.4</v>
          </cell>
          <cell r="E229">
            <v>0.43</v>
          </cell>
          <cell r="F229">
            <v>10</v>
          </cell>
          <cell r="G229">
            <v>203.12141</v>
          </cell>
        </row>
        <row r="230">
          <cell r="B230" t="str">
            <v xml:space="preserve">Строительство ВЛ-0,4 кВ протяж. (L- 180 м) от ТП-77/859 Ф-2 (7 кВт) 
Симхов М.Д. (Дог. №446 от 31.05.2018; ТУ №446 от 22.05.2018)     </v>
          </cell>
          <cell r="C230">
            <v>2019</v>
          </cell>
          <cell r="D230">
            <v>0.4</v>
          </cell>
          <cell r="E230">
            <v>0.18</v>
          </cell>
          <cell r="F230">
            <v>7</v>
          </cell>
          <cell r="G230">
            <v>60.271230000000003</v>
          </cell>
        </row>
        <row r="231">
          <cell r="B231" t="str">
            <v xml:space="preserve">Строительство ВЛ-0.4 кВ протяж. (L- 450 м) от ТП-11/857, Ф-5 (10 кВт) 
Эзиева З.И. (Дог. №261 от 17.10.2018; ТУ №261 от 09.10.2018)         </v>
          </cell>
          <cell r="C231">
            <v>2019</v>
          </cell>
          <cell r="D231">
            <v>0.4</v>
          </cell>
          <cell r="E231">
            <v>0.45</v>
          </cell>
          <cell r="F231">
            <v>10</v>
          </cell>
          <cell r="G231">
            <v>131.07122999999999</v>
          </cell>
        </row>
        <row r="232">
          <cell r="B232" t="str">
            <v xml:space="preserve">Строительство ВЛ-0,4 кВ протяж. (L- 150 м) от ТП 21/859 Ф-3 (5 кВт)
Кячева И.Х. (Дог.№259 от 24.10.2018; ТУ №259 от 08.10.2018)     </v>
          </cell>
          <cell r="C232">
            <v>2019</v>
          </cell>
          <cell r="D232">
            <v>0.4</v>
          </cell>
          <cell r="E232">
            <v>0.15</v>
          </cell>
          <cell r="F232">
            <v>5</v>
          </cell>
          <cell r="G232">
            <v>103.90255000000001</v>
          </cell>
        </row>
        <row r="233">
          <cell r="B233" t="str">
            <v xml:space="preserve">Строительство ВЛ-0,4 кВ протяж. (L- 490 м) от ТП 39/379 (12 кВт) 
Закурдаев А.А. (Дог. №727 от 22.03.2019; ТУ №727 от 14.03.2019)       </v>
          </cell>
          <cell r="C233">
            <v>2019</v>
          </cell>
          <cell r="D233">
            <v>0.4</v>
          </cell>
          <cell r="E233">
            <v>0.49</v>
          </cell>
          <cell r="F233">
            <v>12</v>
          </cell>
          <cell r="G233">
            <v>258.47817000000003</v>
          </cell>
        </row>
        <row r="234">
          <cell r="B234" t="str">
            <v xml:space="preserve">Строительство отпайки ВЛ-10 кВ протяж. (L- 700 м) от опоры №101 Ф-379 ПС Курджиново и 
стр-во КТП-70/379-160 кВА (15 кВт) 
Иванов С.И. (Дог. №375 от 19.11.2018; ТУ №375 от 07.11.2018)                                                    </v>
          </cell>
          <cell r="C234">
            <v>2019</v>
          </cell>
          <cell r="D234">
            <v>10</v>
          </cell>
          <cell r="E234">
            <v>0.7</v>
          </cell>
          <cell r="F234">
            <v>15</v>
          </cell>
          <cell r="G234">
            <v>508.74777</v>
          </cell>
        </row>
        <row r="235">
          <cell r="B235" t="str">
            <v xml:space="preserve">Строительство ВЛ-0,4 кВ протяж. (L- 230 м) от ТП 3/803 и стр-во КТП 3/803-100 кВА (10 кВт)
Найманов А.А. (Дог. №528 от 04.02.2019; ТУ №528 от 23.01.2019)                       </v>
          </cell>
          <cell r="C235">
            <v>2019</v>
          </cell>
          <cell r="D235">
            <v>0.4</v>
          </cell>
          <cell r="E235">
            <v>0.23</v>
          </cell>
          <cell r="F235">
            <v>10</v>
          </cell>
          <cell r="G235">
            <v>163.58735000000001</v>
          </cell>
        </row>
        <row r="236">
          <cell r="B236" t="str">
            <v xml:space="preserve">Реконструкция ВЛ-10 кВ с увелич. протяж. (L- 200 м) Ф-511 от ПС Хабез (30 кВт) 
ИП Цекова Н.К. (Дог.№334 от 26.11.2018; ТУ №334 от 26.10.2018)                          </v>
          </cell>
          <cell r="C236">
            <v>2019</v>
          </cell>
          <cell r="D236">
            <v>10</v>
          </cell>
          <cell r="E236">
            <v>0.2</v>
          </cell>
          <cell r="F236">
            <v>30</v>
          </cell>
          <cell r="G236">
            <v>157.75658999999999</v>
          </cell>
        </row>
        <row r="237">
          <cell r="B237" t="str">
            <v xml:space="preserve">Реконструкция ВЛ-10 кВ с увелич. протяж. (L- 350 м) от ПС Заречная (100 кВт) 
Агов Р.М. (Дог.№573 от 05.02.2019; ТУ №573 от 28.01.2019)          </v>
          </cell>
          <cell r="C237">
            <v>2019</v>
          </cell>
          <cell r="D237">
            <v>10</v>
          </cell>
          <cell r="E237">
            <v>0.35</v>
          </cell>
          <cell r="F237">
            <v>100</v>
          </cell>
          <cell r="G237">
            <v>303.10831999999999</v>
          </cell>
        </row>
        <row r="238">
          <cell r="B238" t="str">
            <v>Реконструкция ВЛ-10 кВ с увелич. протяж. (L- 500 м) Ф-291 ПС Ток Москвы (20 кВт)
Кииков К.Н. (Дог. №329 от 30.01.2019; ТУ №329 от 07.11.2018)</v>
          </cell>
          <cell r="C238">
            <v>2019</v>
          </cell>
          <cell r="D238">
            <v>10</v>
          </cell>
          <cell r="E238">
            <v>0.5</v>
          </cell>
          <cell r="F238">
            <v>20</v>
          </cell>
          <cell r="G238">
            <v>154.71289000000002</v>
          </cell>
        </row>
        <row r="239">
          <cell r="B239" t="str">
            <v xml:space="preserve">Реконструкция ВЛ-10 кВ с увелич. протяж. (L- 300 м) Ф-344 от ПС Архыз (100 кВт)  
Эльканов С.А. (Дог. №1317 от 25.09.2019; ТУ №1317 от 12.09.2019)                                              </v>
          </cell>
          <cell r="C239">
            <v>2019</v>
          </cell>
          <cell r="D239">
            <v>10</v>
          </cell>
          <cell r="E239">
            <v>0.3</v>
          </cell>
          <cell r="F239">
            <v>100</v>
          </cell>
          <cell r="G239">
            <v>165.86382999999998</v>
          </cell>
        </row>
        <row r="240">
          <cell r="B240" t="str">
            <v>Реконструкция ВЛ-10 кВ с увелич. протяж. (L- 20 м) Ф-347 ПС Архыз и 
стр-вом КТП-169/347-160 кВА (50 кВт)
Зурнаджян К.Ц. (Дог. №583 от 07.02.2019; ТУ №583 от 31.01.2019)</v>
          </cell>
          <cell r="C240">
            <v>2019</v>
          </cell>
          <cell r="D240">
            <v>10</v>
          </cell>
          <cell r="E240">
            <v>0.02</v>
          </cell>
          <cell r="F240">
            <v>50</v>
          </cell>
          <cell r="G240">
            <v>37.822099999999999</v>
          </cell>
        </row>
        <row r="241">
          <cell r="B241" t="str">
            <v xml:space="preserve">Реконструкция ВЛ-10 кВ с увелич. протяж. (L- 30 м) Ф-347  ПС Архыз  и 
стр-вом КТП 170/347 -160 кВА (60 кВт) 
ООО "Компания Планета Аква" (Дог. №710 от 21.03.2019; ТУ №710 от 12.03.2019)    </v>
          </cell>
          <cell r="C241">
            <v>2019</v>
          </cell>
          <cell r="D241">
            <v>10</v>
          </cell>
          <cell r="E241">
            <v>0.03</v>
          </cell>
          <cell r="F241">
            <v>60</v>
          </cell>
          <cell r="G241">
            <v>29.143509999999999</v>
          </cell>
        </row>
        <row r="242">
          <cell r="B242" t="str">
            <v xml:space="preserve">Реконструкция ВЛ-10 кВ с увелич. протяж. (L- 500 м) Ф-344 ПС Архыз и
стр-вом КТП-171/344-400 кВА (140 кВт)  
Науменко Н.В. (Дог. №1229 от 29.08.2019; ТУ №1229 от 06.08.2019)                                                                                     </v>
          </cell>
          <cell r="C242">
            <v>2019</v>
          </cell>
          <cell r="D242">
            <v>10</v>
          </cell>
          <cell r="E242">
            <v>0.5</v>
          </cell>
          <cell r="F242">
            <v>140</v>
          </cell>
          <cell r="G242">
            <v>253.12341999999998</v>
          </cell>
        </row>
        <row r="243">
          <cell r="B243" t="str">
            <v xml:space="preserve">Реконструкция ВЛ 10 кВ с увелич. протяж. (L- 110 м) Ф-377 от ПС Курджиново и 
стр-вом ТП69/377-160 кВА (30 кВт)
Хубиева Е.К. (Дог.№1129 от 22.07.2019; ТУ №1129 от 10.07.2019)                                                                               </v>
          </cell>
          <cell r="C243">
            <v>2019</v>
          </cell>
          <cell r="D243">
            <v>10</v>
          </cell>
          <cell r="E243">
            <v>0.11</v>
          </cell>
          <cell r="F243">
            <v>30</v>
          </cell>
          <cell r="G243">
            <v>100.00864999999999</v>
          </cell>
        </row>
        <row r="244">
          <cell r="B244" t="str">
            <v xml:space="preserve">Реконструкция ВЛ-10 кВ с увелич. протяж. (L- 100 м) яч.3 "БСР" 
строительство КТП 19/яч.3 ПС БСР 160 кВА (90 кВт)
Байкулов К.Х. (Дог.№966/КРЭС от 27.06.2019; ТУ №966 от 30.05.2019)                                             </v>
          </cell>
          <cell r="C244">
            <v>2019</v>
          </cell>
          <cell r="D244">
            <v>10</v>
          </cell>
          <cell r="E244">
            <v>0.1</v>
          </cell>
          <cell r="F244">
            <v>90</v>
          </cell>
          <cell r="G244">
            <v>61.363410000000002</v>
          </cell>
        </row>
        <row r="245">
          <cell r="B245" t="str">
            <v xml:space="preserve">Реконструкция ВЛ-10 кВ с увелич. протяж. (L- 200 м)  Ф-463 от ПС Теберда,
стр-во КТП 9/463-100 кВА, стр-во отпайки КЛ-10 кВ от Ф-463 ПС Теберда (70 кВт)
Байтокова С. (Дог. №490 от 27.12.2018; ТУ №490 от 27.12.2018)                                           </v>
          </cell>
          <cell r="C245">
            <v>2019</v>
          </cell>
          <cell r="D245">
            <v>10</v>
          </cell>
          <cell r="E245">
            <v>0.2</v>
          </cell>
          <cell r="F245">
            <v>70</v>
          </cell>
          <cell r="G245">
            <v>91.913850000000011</v>
          </cell>
        </row>
        <row r="246">
          <cell r="B246" t="str">
            <v xml:space="preserve">Реконструкция ВЛ-10 кВ с увелич. протяж. (L- 80 м) Ф-468 от ПС Теберда 
стр-во КТП 61/468 - 100 кВА (80 кВт)
Лайпанов А.М. (Дог.№1160 от 15.08.2019; ТУ №1160 от 18.07.2019)         </v>
          </cell>
          <cell r="C246">
            <v>2019</v>
          </cell>
          <cell r="D246">
            <v>10</v>
          </cell>
          <cell r="E246">
            <v>0.08</v>
          </cell>
          <cell r="F246">
            <v>80</v>
          </cell>
          <cell r="G246">
            <v>81.95438</v>
          </cell>
        </row>
        <row r="247">
          <cell r="B247" t="str">
            <v xml:space="preserve">Строительство ВЛ-0,4 кВ протяж. (L- 800 м) от ТП-172/345 (16 кВт) 
Терещенко В.М. (Дог. №446 от 31.05.2018; ТУ №446 от 22.05.2018)                                  </v>
          </cell>
          <cell r="C247">
            <v>2019</v>
          </cell>
          <cell r="D247">
            <v>0.4</v>
          </cell>
          <cell r="E247">
            <v>0.8</v>
          </cell>
          <cell r="F247">
            <v>16</v>
          </cell>
          <cell r="G247">
            <v>111.07035</v>
          </cell>
        </row>
        <row r="249">
          <cell r="B249" t="str">
            <v>Строительство ВЛ-04 кВ с увелич. протяж. (L- 600 м) от КТП-163/345-400 кВА и 
реконструкция КТП-163/345 (замена трансформатора ТМГ11-160/10-У1 на 400 кВА) (80 кВт) 
Калниязов Б.М. (Дог.№986 от 17.06.2019; ТУ №986 от 06.06.2019)</v>
          </cell>
          <cell r="C249">
            <v>2019</v>
          </cell>
          <cell r="D249">
            <v>0.4</v>
          </cell>
          <cell r="E249">
            <v>0.6</v>
          </cell>
          <cell r="F249">
            <v>80</v>
          </cell>
          <cell r="G249">
            <v>181.19248999999999</v>
          </cell>
        </row>
      </sheetData>
      <sheetData sheetId="3"/>
      <sheetData sheetId="4"/>
      <sheetData sheetId="5">
        <row r="33">
          <cell r="B33" t="str">
            <v>Строительство отпайки ВЛ-10 кВ (L- 200 м)
 Ф-143 ПС 110/10кВ "Кавказская" (494 кВт)
МВД по КЧР ТУ  №402-05-16 от 16.05.2016 Дог №78 от 01.12.2018</v>
          </cell>
          <cell r="C33">
            <v>2018</v>
          </cell>
          <cell r="D33">
            <v>10</v>
          </cell>
          <cell r="E33">
            <v>0.2</v>
          </cell>
          <cell r="F33">
            <v>494</v>
          </cell>
          <cell r="G33">
            <v>337.53886</v>
          </cell>
        </row>
        <row r="35">
          <cell r="B35" t="str">
            <v xml:space="preserve">Реконструкция ВЛ-10 кВ с увелич. протяж. (L- 200 м)  Ф-463 от ПС Теберда,
стр-во КТП 9/463-100 кВА, стр-во отпайки КЛ-10 кВ от Ф-463 ПС Теберда (70 кВт)
Байтокова С. (Дог. №490 от 27.12.2018; ТУ №490 от 27.12.2018)                                           </v>
          </cell>
          <cell r="C35">
            <v>2019</v>
          </cell>
          <cell r="D35">
            <v>10</v>
          </cell>
          <cell r="E35">
            <v>1.31</v>
          </cell>
          <cell r="F35">
            <v>70</v>
          </cell>
          <cell r="G35">
            <v>1073.55683</v>
          </cell>
        </row>
      </sheetData>
      <sheetData sheetId="6"/>
      <sheetData sheetId="7"/>
      <sheetData sheetId="8">
        <row r="17">
          <cell r="B17" t="str">
            <v xml:space="preserve">Реконструкция ВЛ-6 кВ без увелич. протяж.от Ф-646 и стр-во КТП-7/646-400 кВА (150 кВт) 
ЖСК "СитиСтрой КЧР" (Дог. №998 от 05.06.2019; ТУ №998 от 03.06.2019)          </v>
          </cell>
          <cell r="C17">
            <v>2019</v>
          </cell>
          <cell r="D17">
            <v>6</v>
          </cell>
          <cell r="F17">
            <v>150</v>
          </cell>
          <cell r="G17">
            <v>362.36743999999999</v>
          </cell>
        </row>
      </sheetData>
      <sheetData sheetId="9">
        <row r="15">
          <cell r="B15" t="str">
            <v>Строительство ТП-278/594 от ПС 35/10 кВ "Терезе" -
тр-р ОМП 10/10 УХЛ1 10/0,23кВ 1/1-0) на КТП-278/594 (8 кВт)
Богатырев М-А.А. ТУ  №1113-12-17 от 07.12.2017 Дог №1113 от 18.01.2018</v>
          </cell>
          <cell r="C15">
            <v>2018</v>
          </cell>
          <cell r="D15">
            <v>10</v>
          </cell>
          <cell r="F15">
            <v>8</v>
          </cell>
          <cell r="G15">
            <v>98.402519999999996</v>
          </cell>
        </row>
        <row r="17">
          <cell r="B17" t="str">
            <v>Реконструкция ВЛ-10 КВ Ф-344 от ПС Архыз с  
(увелич. протяж. (L-310 м), и устан КТП 158/344 100 кВА
Васильев О.И. ТУ  №236-03-17 от 31.03.2017 Дог №236 от 05.04.2017</v>
          </cell>
          <cell r="C17">
            <v>2017</v>
          </cell>
          <cell r="D17">
            <v>10</v>
          </cell>
          <cell r="F17">
            <v>50</v>
          </cell>
          <cell r="G17">
            <v>427.084</v>
          </cell>
        </row>
        <row r="19">
          <cell r="B19" t="str">
            <v>Строительство ВЛ-0,4 кВ (L- 200 м)
от ТП-170/310, строительство ТП-170/310 100 кВА, 
тр-р ТМГ11-100/10/0,4 ( У/Zн-11) на КТП-170/310 (50 кВт)
Ижаева Ф.Х. ТУ  №187 от 24.09.2018 Дог №187/2018/КЧф/ЗЭС от 25.09.2018</v>
          </cell>
          <cell r="C19">
            <v>2018</v>
          </cell>
          <cell r="D19">
            <v>10</v>
          </cell>
          <cell r="F19">
            <v>50</v>
          </cell>
          <cell r="G19">
            <v>426.60958999999997</v>
          </cell>
        </row>
        <row r="21">
          <cell r="B21" t="str">
            <v>Реконструкция с увелич. протяженности ВЛ-10 кВ (L- 300 м)
 Ф-559 от ПС 35/10 кВ "Конзавод", строительство ТП-307/559 100 кВА, 
тр-р 10 кВ ТМГ11-100/10-У1 на  КТП-307/559 (15 кВт)
Тамбиева А.А. ТУ  №461-05-18 от 24.05.2018 Дог №461 от 04.06.2018</v>
          </cell>
          <cell r="C21">
            <v>2018</v>
          </cell>
          <cell r="D21">
            <v>10</v>
          </cell>
          <cell r="F21">
            <v>15</v>
          </cell>
          <cell r="G21">
            <v>419.93067000000002</v>
          </cell>
        </row>
        <row r="22">
          <cell r="B22" t="str">
            <v>Реконструкция  ВЛ-10 кВ  с увелич. протяж. (L- 470 м) и строительство  ТП-77/859-   
тр-р силовой 10 кВ; ТМГ-100/10/0,4 У1, на КТП – 77/ 859 ф-859  ПС Заречная (14,9 кВт)
Абдоков К.А. (Дог. №537 от 27.06.2018; ТУ №537-06-18 от 07.06.2018)</v>
          </cell>
          <cell r="C22">
            <v>2019</v>
          </cell>
          <cell r="D22">
            <v>10</v>
          </cell>
          <cell r="F22">
            <v>14.9</v>
          </cell>
          <cell r="G22">
            <v>403.36809999999997</v>
          </cell>
        </row>
        <row r="23">
          <cell r="B23" t="str">
            <v xml:space="preserve">Реконструкция ВЛ-10 с увелич. протяж. (L- 30 м)  от Ф-313, 
стр-во ВЛ-0,4 кВ протяж. (L- 480 м) от ТП 176/313, стр-во ТП 176/313, 100 кВА (15 кВт)
Борлаков Т.А. (Дог. №1338 от 02.10.2019; ТУ №1338 от 19.09.2019)   </v>
          </cell>
          <cell r="C23">
            <v>2019</v>
          </cell>
          <cell r="D23">
            <v>10</v>
          </cell>
          <cell r="F23">
            <v>15</v>
          </cell>
          <cell r="G23">
            <v>175.76776999999998</v>
          </cell>
        </row>
        <row r="24">
          <cell r="B24" t="str">
            <v xml:space="preserve">Строительство ВЛ-0,4 кВ протяж. (L- 230 м) от ТП 3/803 и стр-во КТП 3/803-100 кВА (10 кВт)
Найманов А.А. (Дог. №528 от 04.02.2019; ТУ №528 от 23.01.2019) </v>
          </cell>
          <cell r="C24">
            <v>2019</v>
          </cell>
          <cell r="D24">
            <v>10</v>
          </cell>
          <cell r="F24">
            <v>10</v>
          </cell>
          <cell r="G24">
            <v>528.94272999999998</v>
          </cell>
        </row>
        <row r="25">
          <cell r="B25" t="str">
            <v>Реконструкция КТП 251/511 от ПС Хабез-100 кВА (100 кВт)
ООО "Земля" (Дог.№1095 от 08.08.2019; ТУ №1095 от 01.07.2019)     
Дог №148/2019  от 24.06.2019"</v>
          </cell>
          <cell r="C25">
            <v>2019</v>
          </cell>
          <cell r="D25">
            <v>10</v>
          </cell>
          <cell r="F25">
            <v>100</v>
          </cell>
          <cell r="G25">
            <v>503.81567000000001</v>
          </cell>
        </row>
        <row r="26">
          <cell r="B26" t="str">
            <v xml:space="preserve">Реконструкция ВЛ-10 кВ с увелич. протяж. (L- 200 м)  Ф-463 от ПС Теберда,
стр-во КТП 9/463-100 кВА, стр-во отпайки КЛ-10 кВ от Ф-463 ПС Теберда (70 кВт)
Байтокова С. (Дог. №490 от 27.12.2018; ТУ №490 от 27.12.2018)                                           
</v>
          </cell>
          <cell r="C26">
            <v>2019</v>
          </cell>
          <cell r="D26">
            <v>10</v>
          </cell>
          <cell r="F26">
            <v>70</v>
          </cell>
          <cell r="G26">
            <v>515.78329999999994</v>
          </cell>
        </row>
        <row r="27">
          <cell r="B27" t="str">
            <v xml:space="preserve">Реконструкция ВЛ-10 кВ с увелич. протяж. (L- 80 м) Ф-468 от ПС Теберда 
стр-во КТП 61/468 - 100 кВА (80 кВт)
Лайпанов А.М. (Дог.№1160 от 15.08.2019; ТУ №1160 от 18.07.2019)                              
</v>
          </cell>
          <cell r="C27">
            <v>2019</v>
          </cell>
          <cell r="D27">
            <v>10</v>
          </cell>
          <cell r="F27">
            <v>80</v>
          </cell>
          <cell r="G27">
            <v>634.53448000000003</v>
          </cell>
        </row>
        <row r="29">
          <cell r="B29" t="str">
            <v>Реконструкция ВЛ-10 кВ Ф-857 от ПС Заречная 
увелич. протяж. (L-490 м), стр-во ВЛ-0,4 кВ (L-160),
и устан КТП 250 кВА
Батруков А.К. ТУ  №519-06-16 от 16.06.2016 Дог №519 от 19.10.2016</v>
          </cell>
          <cell r="C29">
            <v>2017</v>
          </cell>
          <cell r="D29">
            <v>10</v>
          </cell>
          <cell r="F29">
            <v>3</v>
          </cell>
          <cell r="G29">
            <v>403.29476</v>
          </cell>
        </row>
        <row r="30">
          <cell r="B30" t="str">
            <v>Реконструкция ВЛ-10 кВ  Ф-379 от ПС Курджиново с увелич. протяж. (L-120 м), 
строительство ТП-67/379  
Трансформатор ТМГ11-160/10/0,4 на КТП - 67/379 (55 кВт)
Урусов А.М. ТУ  №427-05-18 от 17.05.2018 Дог №427 от 05.06.2018</v>
          </cell>
          <cell r="C30">
            <v>2018</v>
          </cell>
          <cell r="D30">
            <v>110</v>
          </cell>
          <cell r="F30">
            <v>55</v>
          </cell>
          <cell r="G30">
            <v>188.33081999999999</v>
          </cell>
        </row>
        <row r="32">
          <cell r="B32" t="str">
            <v>Строительство  ВЛ-0,4 кВ  (L- 300 м) от ТП-163/345, 
строительство ТП-163/345 160 кВА, 
тр-р ТМГ11-160/10/0,4 ( У/Zн-11) на   КТП-163/345 (120 кВт)
Лепшокова Л.Д. ТУ  №216-03-16 от 22.03.2016 Дог №216 от 25.03.2016</v>
          </cell>
          <cell r="C32">
            <v>2018</v>
          </cell>
          <cell r="D32">
            <v>10</v>
          </cell>
          <cell r="F32">
            <v>120</v>
          </cell>
          <cell r="G32">
            <v>306.64175</v>
          </cell>
        </row>
        <row r="33">
          <cell r="B33" t="str">
            <v>Строительство  ТП 21/859 160 кВА 
трансформатор ТМГ 11-160/10/0.4 на ТП 21/859 (5 кВт)
Хачуков М.Х. ТУ  №116-02-18 от 20.02.2018 Дог №116 от 22.02.2018</v>
          </cell>
          <cell r="C33">
            <v>2018</v>
          </cell>
          <cell r="D33">
            <v>10</v>
          </cell>
          <cell r="F33">
            <v>5</v>
          </cell>
          <cell r="G33">
            <v>196.46333000000001</v>
          </cell>
        </row>
        <row r="34">
          <cell r="B34" t="str">
            <v xml:space="preserve">Реконструкция ВЛ-10 кВ с увелич. протяж. (L- 170 м) и стр-во КТП 173/958 - 250 кВА 
Ф-958 от ПС Лунная Поляна (15 кВт)
Биджиев А.Х. (Дог.324 от 04.06.2019; ТУ №324 от 30.10.2018)       </v>
          </cell>
          <cell r="C34">
            <v>2019</v>
          </cell>
          <cell r="D34">
            <v>10</v>
          </cell>
          <cell r="F34">
            <v>15</v>
          </cell>
          <cell r="G34">
            <v>687.95461999999998</v>
          </cell>
        </row>
        <row r="35">
          <cell r="B35" t="str">
            <v xml:space="preserve">Реконструкция ВЛ 10 кВ с увелич. протяж. (L- 350 м) 
от Ф-555 ПС Первомайская и стр-во КТП-302/555 - 160 кВА (15 кВт)
Боташев Р.К. (Дог.№169 от 20.05.2018; ТУ №169 от 07.03.2018)       </v>
          </cell>
          <cell r="C35">
            <v>2019</v>
          </cell>
          <cell r="D35">
            <v>10</v>
          </cell>
          <cell r="F35">
            <v>15</v>
          </cell>
          <cell r="G35">
            <v>348.95443999999998</v>
          </cell>
        </row>
        <row r="36">
          <cell r="B36" t="str">
            <v xml:space="preserve">Строительство ВЛ-0,4 кВ протяж. (L- 300 м) от ТП 298/505 и стр-во ТП 298/505-160 кВА (5 кВт)
Тлябишев З.М. (Дог.№739 от 15.01.2018; ТУ №739 от 29.08.2017)              </v>
          </cell>
          <cell r="C36">
            <v>2019</v>
          </cell>
          <cell r="D36">
            <v>10</v>
          </cell>
          <cell r="F36">
            <v>5</v>
          </cell>
          <cell r="G36">
            <v>537.14317000000005</v>
          </cell>
        </row>
        <row r="37">
          <cell r="B37" t="str">
            <v xml:space="preserve">Строительство отпайки ВЛ-10 кВ протяж. (L- 700 м) от опоры №101 Ф-379 ПС Курджиново и 
стр-во КТП-70/379-160 кВА (15 кВт) 
Иванов С.И. (Дог. №375 от 19.11.2018; ТУ №375 от 07.11.2018)          </v>
          </cell>
          <cell r="C37">
            <v>2019</v>
          </cell>
          <cell r="D37">
            <v>10</v>
          </cell>
          <cell r="F37">
            <v>15</v>
          </cell>
          <cell r="G37">
            <v>551.0367</v>
          </cell>
        </row>
        <row r="38">
          <cell r="B38" t="str">
            <v>Реконструкция ВЛ-10 кВ с увелич. протяж. (L- 20 м) Ф-347 ПС Архыз и 
стр-вом КТП-169/347-160 кВА (50 кВт)
Зурнаджян К.Ц. (Дог. №583 от 07.02.2019; ТУ №583 от 31.01.2019)</v>
          </cell>
          <cell r="C38">
            <v>2019</v>
          </cell>
          <cell r="D38">
            <v>10</v>
          </cell>
          <cell r="F38">
            <v>50</v>
          </cell>
          <cell r="G38">
            <v>151.50320000000002</v>
          </cell>
        </row>
        <row r="39">
          <cell r="B39" t="str">
            <v xml:space="preserve">Реконструкция ВЛ-10 кВ с увелич. протяж. (L- 30 м) Ф-347  ПС Архыз  и 
стр-вом КТП 170/347 -160 кВА (60 кВт) 
ООО "Компания Планета Аква" (Дог. №710 от 21.03.2019; ТУ №710 от 12.03.2019)        
</v>
          </cell>
          <cell r="C39">
            <v>2019</v>
          </cell>
          <cell r="D39">
            <v>10</v>
          </cell>
          <cell r="F39">
            <v>60</v>
          </cell>
          <cell r="G39">
            <v>362.10515000000004</v>
          </cell>
        </row>
        <row r="40">
          <cell r="B40" t="str">
            <v xml:space="preserve">Реконструкция ВЛ 10 кВ с увелич. протяж. (L- 110 м) Ф-377 от ПС Курджиново и 
стр-вом ТП69/377-160 кВА (30 кВт)
Хубиева Е.К. (Дог.№1129 от 22.07.2019; ТУ №1129 от 10.07.2019)                                  
</v>
          </cell>
          <cell r="C40">
            <v>2019</v>
          </cell>
          <cell r="D40">
            <v>10</v>
          </cell>
          <cell r="F40">
            <v>30</v>
          </cell>
          <cell r="G40">
            <v>168.07646</v>
          </cell>
        </row>
        <row r="41">
          <cell r="B41" t="str">
            <v xml:space="preserve">Реконструкция ВЛ-10 кВ с увелич. протяж. (L- 100 м) яч.3 "БСР" 
строительство КТП 19/яч.3 ПС БСР 160 кВА (90 кВт)
Байкулов К.Х. (Дог.№966/КРЭС от 27.06.2019; ТУ №966 от 30.05.2019)                                            
</v>
          </cell>
          <cell r="C41">
            <v>2019</v>
          </cell>
          <cell r="D41">
            <v>10</v>
          </cell>
          <cell r="F41">
            <v>90</v>
          </cell>
          <cell r="G41">
            <v>551.02213000000006</v>
          </cell>
        </row>
        <row r="43">
          <cell r="B43" t="str">
            <v>Строительство ВЛ-10 кВ от ТП-158/344 ПС Архыз (L-350 м), и устан КТПК 400 кВА
ТУ  №978-10-17от 30.10.2017 Дог №978 от 01.11.2017</v>
          </cell>
          <cell r="C43">
            <v>2018</v>
          </cell>
          <cell r="D43">
            <v>10</v>
          </cell>
          <cell r="F43">
            <v>50</v>
          </cell>
          <cell r="G43">
            <v>378.53152999999998</v>
          </cell>
        </row>
        <row r="45">
          <cell r="B45" t="str">
            <v>Строительство ВЛ-0,4 кВ (L- 150 м) 
строительство КТП 10/0,4 кВ № 160/344,  
тр-р силовой ТМГ-400/10-У1 мощ-тью 400 кВА на КТП-160/344  (10 кВт)
Магометов Р.Р. ТУ  №497-05-18 от 31.05.2019 Дог №497 от 13.06.2018</v>
          </cell>
          <cell r="C45">
            <v>2018</v>
          </cell>
          <cell r="D45">
            <v>10</v>
          </cell>
          <cell r="F45">
            <v>10</v>
          </cell>
          <cell r="G45">
            <v>470.04034000000001</v>
          </cell>
        </row>
        <row r="46">
          <cell r="B46" t="str">
            <v xml:space="preserve">Реконструкция ВЛ-10 кВ с увелич. протяж. (L- 15 м)  и стр-во КТП 167/347 - 400 кВА 
от Ф-347 от ПС Архыз (15 кВт)
Бугриев С.В. (Дог. №686 от 13.03.2019; ТУ №686 от 06.03.2019)    </v>
          </cell>
          <cell r="C46">
            <v>2019</v>
          </cell>
          <cell r="D46">
            <v>10</v>
          </cell>
          <cell r="F46">
            <v>15</v>
          </cell>
          <cell r="G46">
            <v>766.99609999999996</v>
          </cell>
        </row>
        <row r="47">
          <cell r="B47" t="str">
            <v>Строительство ВЛ-04 кВ с увелич. протяж. (L- 600 м) от КТП-163/345-400 кВА и 
реконструкция КТП-163/345 (замена трансформатора ТМГ11-160/10-У1 на 400 кВА) (80 кВт) 
Калниязов Б.М. (Дог.№986 от 17.06.2019; ТУ №986 от 06.06.2019)</v>
          </cell>
          <cell r="C47">
            <v>2019</v>
          </cell>
          <cell r="D47">
            <v>10</v>
          </cell>
          <cell r="F47">
            <v>80</v>
          </cell>
          <cell r="G47">
            <v>352.35433</v>
          </cell>
        </row>
        <row r="48">
          <cell r="B48" t="str">
            <v xml:space="preserve">Реконструкция ВЛ-10 кВ с увелич. протяж. (L- 500 м) Ф-344 ПС Архыз и
стр-вом КТП-171/344-400 кВА (140 кВт)  
Науменко Н.В. (Дог. №1229 от 29.08.2019; ТУ №1229 от 06.08.2019)         </v>
          </cell>
          <cell r="C48">
            <v>2019</v>
          </cell>
          <cell r="D48">
            <v>10</v>
          </cell>
          <cell r="F48">
            <v>140</v>
          </cell>
          <cell r="G48">
            <v>508.86779999999999</v>
          </cell>
        </row>
        <row r="49">
          <cell r="B49" t="str">
            <v xml:space="preserve">Строительство КТП 167/344 -400 кВА от ПС Архыз (60 кВт)
Игитханова Г.Н. (Дог.№1257 от 02.09.2019; ТУ №1257 от 19.08.2019)  </v>
          </cell>
          <cell r="C49">
            <v>2019</v>
          </cell>
          <cell r="D49">
            <v>10</v>
          </cell>
          <cell r="F49">
            <v>60</v>
          </cell>
          <cell r="G49">
            <v>781.27983999999992</v>
          </cell>
        </row>
      </sheetData>
      <sheetData sheetId="10"/>
      <sheetData sheetId="11"/>
      <sheetData sheetId="12"/>
      <sheetData sheetId="13"/>
      <sheetData sheetId="14">
        <row r="9">
          <cell r="D9">
            <v>1924801.1645977751</v>
          </cell>
          <cell r="E9">
            <v>1083</v>
          </cell>
          <cell r="F9">
            <v>39170.800000000003</v>
          </cell>
        </row>
        <row r="10">
          <cell r="D10">
            <v>2889530.135402225</v>
          </cell>
          <cell r="E10">
            <v>1083</v>
          </cell>
          <cell r="F10">
            <v>39170.800000000003</v>
          </cell>
        </row>
        <row r="19">
          <cell r="D19">
            <v>2162218.4172819606</v>
          </cell>
          <cell r="E19">
            <v>1048</v>
          </cell>
          <cell r="F19">
            <v>17002.2</v>
          </cell>
        </row>
        <row r="20">
          <cell r="D20">
            <v>3245943.2127180402</v>
          </cell>
          <cell r="E20">
            <v>1048</v>
          </cell>
          <cell r="F20">
            <v>17002.2</v>
          </cell>
        </row>
        <row r="29">
          <cell r="D29">
            <v>2299367.9026277601</v>
          </cell>
          <cell r="E29">
            <v>1063</v>
          </cell>
          <cell r="F29">
            <v>53216</v>
          </cell>
        </row>
        <row r="30">
          <cell r="D30">
            <v>3451833.347372239</v>
          </cell>
        </row>
      </sheetData>
      <sheetData sheetId="15"/>
      <sheetData sheetId="16"/>
      <sheetData sheetId="17">
        <row r="10">
          <cell r="D10">
            <v>769</v>
          </cell>
        </row>
      </sheetData>
      <sheetData sheetId="18">
        <row r="10">
          <cell r="D10">
            <v>816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СР по форме №4"/>
    </sheetNames>
    <sheetDataSet>
      <sheetData sheetId="0">
        <row r="71">
          <cell r="G71">
            <v>16546.34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СР по форме №4"/>
    </sheetNames>
    <sheetDataSet>
      <sheetData sheetId="0">
        <row r="71">
          <cell r="G71">
            <v>28849.19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СР по форме №4"/>
    </sheetNames>
    <sheetDataSet>
      <sheetData sheetId="0">
        <row r="72">
          <cell r="G72">
            <v>36655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СР по форме №4"/>
    </sheetNames>
    <sheetDataSet>
      <sheetData sheetId="0">
        <row r="64">
          <cell r="G64">
            <v>238666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СР по форме №4"/>
    </sheetNames>
    <sheetDataSet>
      <sheetData sheetId="0">
        <row r="64">
          <cell r="G64">
            <v>206711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СР по форме №4"/>
    </sheetNames>
    <sheetDataSet>
      <sheetData sheetId="0">
        <row r="52">
          <cell r="G52">
            <v>989301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СР по форме №4"/>
    </sheetNames>
    <sheetDataSet>
      <sheetData sheetId="0">
        <row r="52">
          <cell r="G52">
            <v>2968300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kch.rossetis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3"/>
  <sheetViews>
    <sheetView tabSelected="1" view="pageBreakPreview" zoomScale="110" zoomScaleNormal="100" zoomScaleSheetLayoutView="110" workbookViewId="0">
      <selection activeCell="G14" sqref="G14"/>
    </sheetView>
  </sheetViews>
  <sheetFormatPr defaultRowHeight="16.5" x14ac:dyDescent="0.3"/>
  <cols>
    <col min="1" max="1" width="4.42578125" style="1" customWidth="1"/>
    <col min="2" max="2" width="27.5703125" style="1" customWidth="1"/>
    <col min="3" max="3" width="76" style="1" bestFit="1" customWidth="1"/>
    <col min="4" max="16384" width="9.140625" style="1"/>
  </cols>
  <sheetData>
    <row r="2" spans="2:3" x14ac:dyDescent="0.3">
      <c r="B2" s="122" t="s">
        <v>80</v>
      </c>
      <c r="C2" s="122"/>
    </row>
    <row r="3" spans="2:3" x14ac:dyDescent="0.3">
      <c r="B3" s="23"/>
      <c r="C3" s="23"/>
    </row>
    <row r="4" spans="2:3" ht="31.5" x14ac:dyDescent="0.3">
      <c r="B4" s="24" t="s">
        <v>81</v>
      </c>
      <c r="C4" s="25" t="s">
        <v>274</v>
      </c>
    </row>
    <row r="5" spans="2:3" x14ac:dyDescent="0.3">
      <c r="B5" s="24" t="s">
        <v>82</v>
      </c>
      <c r="C5" s="24" t="s">
        <v>275</v>
      </c>
    </row>
    <row r="6" spans="2:3" x14ac:dyDescent="0.3">
      <c r="B6" s="24" t="s">
        <v>83</v>
      </c>
      <c r="C6" s="24" t="s">
        <v>276</v>
      </c>
    </row>
    <row r="7" spans="2:3" x14ac:dyDescent="0.3">
      <c r="B7" s="24" t="s">
        <v>84</v>
      </c>
      <c r="C7" s="24" t="s">
        <v>276</v>
      </c>
    </row>
    <row r="8" spans="2:3" x14ac:dyDescent="0.3">
      <c r="B8" s="24" t="s">
        <v>85</v>
      </c>
      <c r="C8" s="24" t="s">
        <v>277</v>
      </c>
    </row>
    <row r="9" spans="2:3" x14ac:dyDescent="0.3">
      <c r="B9" s="24" t="s">
        <v>86</v>
      </c>
      <c r="C9" s="24" t="s">
        <v>278</v>
      </c>
    </row>
    <row r="10" spans="2:3" x14ac:dyDescent="0.3">
      <c r="B10" s="24" t="s">
        <v>87</v>
      </c>
      <c r="C10" s="24" t="s">
        <v>279</v>
      </c>
    </row>
    <row r="11" spans="2:3" x14ac:dyDescent="0.3">
      <c r="B11" s="24" t="s">
        <v>88</v>
      </c>
      <c r="C11" s="26" t="s">
        <v>280</v>
      </c>
    </row>
    <row r="12" spans="2:3" x14ac:dyDescent="0.3">
      <c r="B12" s="24" t="s">
        <v>89</v>
      </c>
      <c r="C12" s="24" t="s">
        <v>281</v>
      </c>
    </row>
    <row r="13" spans="2:3" x14ac:dyDescent="0.3">
      <c r="B13" s="24" t="s">
        <v>90</v>
      </c>
      <c r="C13" s="24" t="s">
        <v>282</v>
      </c>
    </row>
  </sheetData>
  <mergeCells count="1">
    <mergeCell ref="B2:C2"/>
  </mergeCells>
  <hyperlinks>
    <hyperlink ref="C11" r:id="rId1"/>
  </hyperlinks>
  <pageMargins left="0.7" right="0.7" top="0.75" bottom="0.75" header="0.3" footer="0.3"/>
  <pageSetup paperSize="9" scale="5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9"/>
  <sheetViews>
    <sheetView view="pageBreakPreview" zoomScale="80" zoomScaleNormal="100" zoomScaleSheetLayoutView="80" workbookViewId="0">
      <pane xSplit="3" ySplit="16" topLeftCell="D17" activePane="bottomRight" state="frozen"/>
      <selection pane="topRight" activeCell="D1" sqref="D1"/>
      <selection pane="bottomLeft" activeCell="A17" sqref="A17"/>
      <selection pane="bottomRight" activeCell="A421" sqref="A421:XFD439"/>
    </sheetView>
  </sheetViews>
  <sheetFormatPr defaultRowHeight="16.5" outlineLevelRow="1" x14ac:dyDescent="0.3"/>
  <cols>
    <col min="1" max="1" width="5.140625" style="1" customWidth="1"/>
    <col min="2" max="2" width="8" style="1" bestFit="1" customWidth="1"/>
    <col min="3" max="3" width="108.7109375" style="1" bestFit="1" customWidth="1"/>
    <col min="4" max="4" width="12.7109375" style="1" customWidth="1"/>
    <col min="5" max="5" width="12.5703125" style="1" customWidth="1"/>
    <col min="6" max="6" width="19.140625" style="1" customWidth="1"/>
    <col min="7" max="7" width="14.28515625" style="1" customWidth="1"/>
    <col min="8" max="8" width="22.140625" style="1" customWidth="1"/>
    <col min="9" max="9" width="10" style="1" customWidth="1"/>
    <col min="10" max="16384" width="9.140625" style="1"/>
  </cols>
  <sheetData>
    <row r="1" spans="2:8" x14ac:dyDescent="0.3">
      <c r="H1" s="22" t="s">
        <v>96</v>
      </c>
    </row>
    <row r="2" spans="2:8" x14ac:dyDescent="0.3">
      <c r="H2" s="22" t="s">
        <v>97</v>
      </c>
    </row>
    <row r="3" spans="2:8" x14ac:dyDescent="0.3">
      <c r="H3" s="22" t="s">
        <v>98</v>
      </c>
    </row>
    <row r="4" spans="2:8" x14ac:dyDescent="0.3">
      <c r="H4" s="22" t="s">
        <v>99</v>
      </c>
    </row>
    <row r="5" spans="2:8" x14ac:dyDescent="0.3">
      <c r="H5" s="22" t="s">
        <v>100</v>
      </c>
    </row>
    <row r="8" spans="2:8" x14ac:dyDescent="0.3">
      <c r="B8" s="132" t="s">
        <v>101</v>
      </c>
      <c r="C8" s="132"/>
      <c r="D8" s="132"/>
      <c r="E8" s="132"/>
      <c r="F8" s="132"/>
      <c r="G8" s="132"/>
      <c r="H8" s="132"/>
    </row>
    <row r="9" spans="2:8" x14ac:dyDescent="0.3">
      <c r="B9" s="132" t="s">
        <v>102</v>
      </c>
      <c r="C9" s="132"/>
      <c r="D9" s="132"/>
      <c r="E9" s="132"/>
      <c r="F9" s="132"/>
      <c r="G9" s="132"/>
      <c r="H9" s="132"/>
    </row>
    <row r="10" spans="2:8" x14ac:dyDescent="0.3">
      <c r="B10" s="132" t="s">
        <v>103</v>
      </c>
      <c r="C10" s="132"/>
      <c r="D10" s="132"/>
      <c r="E10" s="132"/>
      <c r="F10" s="132"/>
      <c r="G10" s="132"/>
      <c r="H10" s="132"/>
    </row>
    <row r="11" spans="2:8" x14ac:dyDescent="0.3">
      <c r="B11" s="132" t="s">
        <v>104</v>
      </c>
      <c r="C11" s="132"/>
      <c r="D11" s="132"/>
      <c r="E11" s="132"/>
      <c r="F11" s="132"/>
      <c r="G11" s="132"/>
      <c r="H11" s="132"/>
    </row>
    <row r="13" spans="2:8" x14ac:dyDescent="0.3">
      <c r="B13" s="133" t="s">
        <v>68</v>
      </c>
      <c r="C13" s="133"/>
      <c r="D13" s="133"/>
      <c r="E13" s="133"/>
      <c r="F13" s="133"/>
      <c r="G13" s="133"/>
      <c r="H13" s="133"/>
    </row>
    <row r="15" spans="2:8" ht="115.5" x14ac:dyDescent="0.3">
      <c r="B15" s="59" t="s">
        <v>105</v>
      </c>
      <c r="C15" s="59" t="s">
        <v>295</v>
      </c>
      <c r="D15" s="59" t="s">
        <v>10</v>
      </c>
      <c r="E15" s="59" t="s">
        <v>11</v>
      </c>
      <c r="F15" s="59" t="s">
        <v>107</v>
      </c>
      <c r="G15" s="59" t="s">
        <v>108</v>
      </c>
      <c r="H15" s="59" t="s">
        <v>109</v>
      </c>
    </row>
    <row r="16" spans="2:8" x14ac:dyDescent="0.3">
      <c r="B16" s="59">
        <v>1</v>
      </c>
      <c r="C16" s="59">
        <v>2</v>
      </c>
      <c r="D16" s="59">
        <v>3</v>
      </c>
      <c r="E16" s="59">
        <v>4</v>
      </c>
      <c r="F16" s="59">
        <v>5</v>
      </c>
      <c r="G16" s="59">
        <v>6</v>
      </c>
      <c r="H16" s="59">
        <v>7</v>
      </c>
    </row>
    <row r="17" spans="2:8" ht="18" x14ac:dyDescent="0.3">
      <c r="B17" s="67" t="s">
        <v>110</v>
      </c>
      <c r="C17" s="68" t="s">
        <v>0</v>
      </c>
      <c r="D17" s="67" t="s">
        <v>79</v>
      </c>
      <c r="E17" s="67" t="s">
        <v>79</v>
      </c>
      <c r="F17" s="69">
        <f>F18+F25+F32+F39+F46+F53+F60+F67+F74+F81+F88+F95+F102+F109+F116+F123+F130+F137+F144+F151+F159+F166+F173+F180</f>
        <v>160</v>
      </c>
      <c r="G17" s="69">
        <f t="shared" ref="G17:H17" si="0">G18+G25+G32+G39+G46+G53+G60+G67+G74+G81+G88+G95+G102+G109+G116+G123+G130+G137+G144+G151+G159+G166+G173+G180</f>
        <v>5</v>
      </c>
      <c r="H17" s="69">
        <f t="shared" si="0"/>
        <v>53.473289999999999</v>
      </c>
    </row>
    <row r="18" spans="2:8" x14ac:dyDescent="0.3">
      <c r="B18" s="70" t="s">
        <v>111</v>
      </c>
      <c r="C18" s="71" t="s">
        <v>112</v>
      </c>
      <c r="D18" s="70"/>
      <c r="E18" s="70"/>
      <c r="F18" s="72">
        <f>F19+F20+F21+F22+F23+F24</f>
        <v>0</v>
      </c>
      <c r="G18" s="72">
        <f t="shared" ref="G18:H18" si="1">G19+G20+G21+G22+G23+G24</f>
        <v>0</v>
      </c>
      <c r="H18" s="72">
        <f t="shared" si="1"/>
        <v>0</v>
      </c>
    </row>
    <row r="19" spans="2:8" hidden="1" outlineLevel="1" x14ac:dyDescent="0.3">
      <c r="B19" s="59"/>
      <c r="C19" s="73" t="s">
        <v>4</v>
      </c>
      <c r="D19" s="59"/>
      <c r="E19" s="59"/>
      <c r="F19" s="74"/>
      <c r="G19" s="74"/>
      <c r="H19" s="74"/>
    </row>
    <row r="20" spans="2:8" hidden="1" outlineLevel="1" x14ac:dyDescent="0.3">
      <c r="B20" s="59"/>
      <c r="C20" s="73" t="s">
        <v>3</v>
      </c>
      <c r="D20" s="59"/>
      <c r="E20" s="59"/>
      <c r="F20" s="74"/>
      <c r="G20" s="74"/>
      <c r="H20" s="74"/>
    </row>
    <row r="21" spans="2:8" hidden="1" outlineLevel="1" x14ac:dyDescent="0.3">
      <c r="B21" s="59"/>
      <c r="C21" s="73" t="s">
        <v>5</v>
      </c>
      <c r="D21" s="75"/>
      <c r="E21" s="75"/>
      <c r="F21" s="76"/>
      <c r="G21" s="76"/>
      <c r="H21" s="76"/>
    </row>
    <row r="22" spans="2:8" hidden="1" outlineLevel="1" x14ac:dyDescent="0.3">
      <c r="B22" s="59"/>
      <c r="C22" s="73" t="s">
        <v>6</v>
      </c>
      <c r="D22" s="75"/>
      <c r="E22" s="75"/>
      <c r="F22" s="76"/>
      <c r="G22" s="76"/>
      <c r="H22" s="76"/>
    </row>
    <row r="23" spans="2:8" hidden="1" outlineLevel="1" x14ac:dyDescent="0.3">
      <c r="B23" s="59"/>
      <c r="C23" s="73" t="s">
        <v>7</v>
      </c>
      <c r="D23" s="59"/>
      <c r="E23" s="59"/>
      <c r="F23" s="74"/>
      <c r="G23" s="74"/>
      <c r="H23" s="74"/>
    </row>
    <row r="24" spans="2:8" hidden="1" outlineLevel="1" x14ac:dyDescent="0.3">
      <c r="B24" s="59"/>
      <c r="C24" s="73" t="s">
        <v>8</v>
      </c>
      <c r="D24" s="59"/>
      <c r="E24" s="59"/>
      <c r="F24" s="74"/>
      <c r="G24" s="74"/>
      <c r="H24" s="74"/>
    </row>
    <row r="25" spans="2:8" collapsed="1" x14ac:dyDescent="0.3">
      <c r="B25" s="70" t="s">
        <v>113</v>
      </c>
      <c r="C25" s="71" t="s">
        <v>114</v>
      </c>
      <c r="D25" s="70"/>
      <c r="E25" s="70"/>
      <c r="F25" s="72">
        <f>F26+F27+F28+F29+F30+F31</f>
        <v>0</v>
      </c>
      <c r="G25" s="72">
        <f t="shared" ref="G25" si="2">G26+G27+G28+G29+G30+G31</f>
        <v>0</v>
      </c>
      <c r="H25" s="72">
        <f t="shared" ref="H25" si="3">H26+H27+H28+H29+H30+H31</f>
        <v>0</v>
      </c>
    </row>
    <row r="26" spans="2:8" hidden="1" outlineLevel="1" x14ac:dyDescent="0.3">
      <c r="B26" s="59"/>
      <c r="C26" s="73" t="s">
        <v>4</v>
      </c>
      <c r="D26" s="59"/>
      <c r="E26" s="59"/>
      <c r="F26" s="74"/>
      <c r="G26" s="74"/>
      <c r="H26" s="74"/>
    </row>
    <row r="27" spans="2:8" hidden="1" outlineLevel="1" x14ac:dyDescent="0.3">
      <c r="B27" s="59"/>
      <c r="C27" s="73" t="s">
        <v>3</v>
      </c>
      <c r="D27" s="75"/>
      <c r="E27" s="75"/>
      <c r="F27" s="76"/>
      <c r="G27" s="76"/>
      <c r="H27" s="76"/>
    </row>
    <row r="28" spans="2:8" hidden="1" outlineLevel="1" x14ac:dyDescent="0.3">
      <c r="B28" s="59"/>
      <c r="C28" s="73" t="s">
        <v>5</v>
      </c>
      <c r="D28" s="75"/>
      <c r="E28" s="75"/>
      <c r="F28" s="76"/>
      <c r="G28" s="76"/>
      <c r="H28" s="76"/>
    </row>
    <row r="29" spans="2:8" hidden="1" outlineLevel="1" x14ac:dyDescent="0.3">
      <c r="B29" s="59"/>
      <c r="C29" s="73" t="s">
        <v>6</v>
      </c>
      <c r="D29" s="59"/>
      <c r="E29" s="59"/>
      <c r="F29" s="74"/>
      <c r="G29" s="74"/>
      <c r="H29" s="74"/>
    </row>
    <row r="30" spans="2:8" hidden="1" outlineLevel="1" x14ac:dyDescent="0.3">
      <c r="B30" s="59"/>
      <c r="C30" s="73" t="s">
        <v>7</v>
      </c>
      <c r="D30" s="59"/>
      <c r="E30" s="59"/>
      <c r="F30" s="74"/>
      <c r="G30" s="74"/>
      <c r="H30" s="74"/>
    </row>
    <row r="31" spans="2:8" hidden="1" outlineLevel="1" x14ac:dyDescent="0.3">
      <c r="B31" s="59"/>
      <c r="C31" s="73" t="s">
        <v>8</v>
      </c>
      <c r="D31" s="75"/>
      <c r="E31" s="75"/>
      <c r="F31" s="76"/>
      <c r="G31" s="76"/>
      <c r="H31" s="76"/>
    </row>
    <row r="32" spans="2:8" collapsed="1" x14ac:dyDescent="0.3">
      <c r="B32" s="70" t="s">
        <v>115</v>
      </c>
      <c r="C32" s="71" t="s">
        <v>116</v>
      </c>
      <c r="D32" s="77"/>
      <c r="E32" s="77"/>
      <c r="F32" s="72">
        <f>F33+F34+F35+F36+F37+F38</f>
        <v>0</v>
      </c>
      <c r="G32" s="72">
        <f t="shared" ref="G32" si="4">G33+G34+G35+G36+G37+G38</f>
        <v>0</v>
      </c>
      <c r="H32" s="72">
        <f t="shared" ref="H32" si="5">H33+H34+H35+H36+H37+H38</f>
        <v>0</v>
      </c>
    </row>
    <row r="33" spans="2:8" hidden="1" outlineLevel="1" x14ac:dyDescent="0.3">
      <c r="B33" s="59"/>
      <c r="C33" s="73" t="s">
        <v>4</v>
      </c>
      <c r="D33" s="59"/>
      <c r="E33" s="59"/>
      <c r="F33" s="74"/>
      <c r="G33" s="74"/>
      <c r="H33" s="74"/>
    </row>
    <row r="34" spans="2:8" hidden="1" outlineLevel="1" x14ac:dyDescent="0.3">
      <c r="B34" s="59"/>
      <c r="C34" s="73" t="s">
        <v>3</v>
      </c>
      <c r="D34" s="59"/>
      <c r="E34" s="59"/>
      <c r="F34" s="74"/>
      <c r="G34" s="74"/>
      <c r="H34" s="74"/>
    </row>
    <row r="35" spans="2:8" hidden="1" outlineLevel="1" x14ac:dyDescent="0.3">
      <c r="B35" s="59"/>
      <c r="C35" s="73" t="s">
        <v>5</v>
      </c>
      <c r="D35" s="59"/>
      <c r="E35" s="59"/>
      <c r="F35" s="74"/>
      <c r="G35" s="74"/>
      <c r="H35" s="74"/>
    </row>
    <row r="36" spans="2:8" hidden="1" outlineLevel="1" x14ac:dyDescent="0.3">
      <c r="B36" s="59"/>
      <c r="C36" s="73" t="s">
        <v>6</v>
      </c>
      <c r="D36" s="75"/>
      <c r="E36" s="75"/>
      <c r="F36" s="76"/>
      <c r="G36" s="76"/>
      <c r="H36" s="76"/>
    </row>
    <row r="37" spans="2:8" hidden="1" outlineLevel="1" x14ac:dyDescent="0.3">
      <c r="B37" s="59"/>
      <c r="C37" s="73" t="s">
        <v>7</v>
      </c>
      <c r="D37" s="75"/>
      <c r="E37" s="75"/>
      <c r="F37" s="76"/>
      <c r="G37" s="76"/>
      <c r="H37" s="76"/>
    </row>
    <row r="38" spans="2:8" hidden="1" outlineLevel="1" x14ac:dyDescent="0.3">
      <c r="B38" s="59"/>
      <c r="C38" s="73" t="s">
        <v>8</v>
      </c>
      <c r="D38" s="59"/>
      <c r="E38" s="59"/>
      <c r="F38" s="74"/>
      <c r="G38" s="74"/>
      <c r="H38" s="74"/>
    </row>
    <row r="39" spans="2:8" collapsed="1" x14ac:dyDescent="0.3">
      <c r="B39" s="70" t="s">
        <v>117</v>
      </c>
      <c r="C39" s="71" t="s">
        <v>118</v>
      </c>
      <c r="D39" s="70"/>
      <c r="E39" s="70"/>
      <c r="F39" s="72">
        <f>F40+F41+F42+F43+F44+F45</f>
        <v>0</v>
      </c>
      <c r="G39" s="72">
        <f t="shared" ref="G39" si="6">G40+G41+G42+G43+G44+G45</f>
        <v>0</v>
      </c>
      <c r="H39" s="72">
        <f t="shared" ref="H39" si="7">H40+H41+H42+H43+H44+H45</f>
        <v>0</v>
      </c>
    </row>
    <row r="40" spans="2:8" hidden="1" outlineLevel="1" x14ac:dyDescent="0.3">
      <c r="B40" s="59"/>
      <c r="C40" s="73" t="s">
        <v>4</v>
      </c>
      <c r="D40" s="59"/>
      <c r="E40" s="59"/>
      <c r="F40" s="74"/>
      <c r="G40" s="74"/>
      <c r="H40" s="74"/>
    </row>
    <row r="41" spans="2:8" hidden="1" outlineLevel="1" x14ac:dyDescent="0.3">
      <c r="B41" s="59"/>
      <c r="C41" s="73" t="s">
        <v>3</v>
      </c>
      <c r="D41" s="75"/>
      <c r="E41" s="75"/>
      <c r="F41" s="76"/>
      <c r="G41" s="76"/>
      <c r="H41" s="76"/>
    </row>
    <row r="42" spans="2:8" hidden="1" outlineLevel="1" x14ac:dyDescent="0.3">
      <c r="B42" s="59"/>
      <c r="C42" s="73" t="s">
        <v>5</v>
      </c>
      <c r="D42" s="75"/>
      <c r="E42" s="75"/>
      <c r="F42" s="76"/>
      <c r="G42" s="76"/>
      <c r="H42" s="76"/>
    </row>
    <row r="43" spans="2:8" hidden="1" outlineLevel="1" x14ac:dyDescent="0.3">
      <c r="B43" s="59"/>
      <c r="C43" s="73" t="s">
        <v>6</v>
      </c>
      <c r="D43" s="59"/>
      <c r="E43" s="59"/>
      <c r="F43" s="74"/>
      <c r="G43" s="74"/>
      <c r="H43" s="74"/>
    </row>
    <row r="44" spans="2:8" hidden="1" outlineLevel="1" x14ac:dyDescent="0.3">
      <c r="B44" s="59"/>
      <c r="C44" s="73" t="s">
        <v>7</v>
      </c>
      <c r="D44" s="75"/>
      <c r="E44" s="75"/>
      <c r="F44" s="76"/>
      <c r="G44" s="76"/>
      <c r="H44" s="76"/>
    </row>
    <row r="45" spans="2:8" hidden="1" outlineLevel="1" x14ac:dyDescent="0.3">
      <c r="B45" s="59"/>
      <c r="C45" s="73" t="s">
        <v>8</v>
      </c>
      <c r="D45" s="75"/>
      <c r="E45" s="75"/>
      <c r="F45" s="76"/>
      <c r="G45" s="76"/>
      <c r="H45" s="76"/>
    </row>
    <row r="46" spans="2:8" collapsed="1" x14ac:dyDescent="0.3">
      <c r="B46" s="70" t="s">
        <v>119</v>
      </c>
      <c r="C46" s="77" t="s">
        <v>120</v>
      </c>
      <c r="D46" s="77"/>
      <c r="E46" s="77"/>
      <c r="F46" s="72">
        <f>F47+F48+F49+F50+F51+F52</f>
        <v>0</v>
      </c>
      <c r="G46" s="72">
        <f t="shared" ref="G46" si="8">G47+G48+G49+G50+G51+G52</f>
        <v>0</v>
      </c>
      <c r="H46" s="72">
        <f t="shared" ref="H46" si="9">H47+H48+H49+H50+H51+H52</f>
        <v>0</v>
      </c>
    </row>
    <row r="47" spans="2:8" hidden="1" outlineLevel="1" x14ac:dyDescent="0.3">
      <c r="B47" s="78"/>
      <c r="C47" s="73" t="s">
        <v>4</v>
      </c>
      <c r="D47" s="75"/>
      <c r="E47" s="75"/>
      <c r="F47" s="76"/>
      <c r="G47" s="76"/>
      <c r="H47" s="76"/>
    </row>
    <row r="48" spans="2:8" hidden="1" outlineLevel="1" x14ac:dyDescent="0.3">
      <c r="B48" s="78"/>
      <c r="C48" s="73" t="s">
        <v>3</v>
      </c>
      <c r="D48" s="75"/>
      <c r="E48" s="75"/>
      <c r="F48" s="76"/>
      <c r="G48" s="76"/>
      <c r="H48" s="76"/>
    </row>
    <row r="49" spans="2:8" hidden="1" outlineLevel="1" x14ac:dyDescent="0.3">
      <c r="B49" s="78"/>
      <c r="C49" s="73" t="s">
        <v>5</v>
      </c>
      <c r="D49" s="75"/>
      <c r="E49" s="75"/>
      <c r="F49" s="76"/>
      <c r="G49" s="76"/>
      <c r="H49" s="76"/>
    </row>
    <row r="50" spans="2:8" hidden="1" outlineLevel="1" x14ac:dyDescent="0.3">
      <c r="B50" s="78"/>
      <c r="C50" s="73" t="s">
        <v>6</v>
      </c>
      <c r="D50" s="75"/>
      <c r="E50" s="75"/>
      <c r="F50" s="76"/>
      <c r="G50" s="76"/>
      <c r="H50" s="76"/>
    </row>
    <row r="51" spans="2:8" hidden="1" outlineLevel="1" x14ac:dyDescent="0.3">
      <c r="B51" s="78"/>
      <c r="C51" s="73" t="s">
        <v>7</v>
      </c>
      <c r="D51" s="75"/>
      <c r="E51" s="75"/>
      <c r="F51" s="76"/>
      <c r="G51" s="76"/>
      <c r="H51" s="76"/>
    </row>
    <row r="52" spans="2:8" hidden="1" outlineLevel="1" x14ac:dyDescent="0.3">
      <c r="B52" s="58"/>
      <c r="C52" s="73" t="s">
        <v>8</v>
      </c>
      <c r="D52" s="75"/>
      <c r="E52" s="75"/>
      <c r="F52" s="76"/>
      <c r="G52" s="76"/>
      <c r="H52" s="76"/>
    </row>
    <row r="53" spans="2:8" collapsed="1" x14ac:dyDescent="0.3">
      <c r="B53" s="70" t="s">
        <v>121</v>
      </c>
      <c r="C53" s="79" t="s">
        <v>122</v>
      </c>
      <c r="D53" s="80"/>
      <c r="E53" s="80"/>
      <c r="F53" s="72">
        <f>F54+F55+F56+F57+F58+F59</f>
        <v>0</v>
      </c>
      <c r="G53" s="72">
        <f t="shared" ref="G53" si="10">G54+G55+G56+G57+G58+G59</f>
        <v>0</v>
      </c>
      <c r="H53" s="72">
        <f t="shared" ref="H53" si="11">H54+H55+H56+H57+H58+H59</f>
        <v>0</v>
      </c>
    </row>
    <row r="54" spans="2:8" hidden="1" outlineLevel="1" x14ac:dyDescent="0.3">
      <c r="B54" s="60"/>
      <c r="C54" s="73" t="s">
        <v>4</v>
      </c>
      <c r="D54" s="60"/>
      <c r="E54" s="60"/>
      <c r="F54" s="81"/>
      <c r="G54" s="81"/>
      <c r="H54" s="81"/>
    </row>
    <row r="55" spans="2:8" hidden="1" outlineLevel="1" x14ac:dyDescent="0.3">
      <c r="B55" s="60"/>
      <c r="C55" s="73" t="s">
        <v>3</v>
      </c>
      <c r="D55" s="60"/>
      <c r="E55" s="60"/>
      <c r="F55" s="81"/>
      <c r="G55" s="81"/>
      <c r="H55" s="81"/>
    </row>
    <row r="56" spans="2:8" hidden="1" outlineLevel="1" x14ac:dyDescent="0.3">
      <c r="B56" s="60"/>
      <c r="C56" s="73" t="s">
        <v>5</v>
      </c>
      <c r="D56" s="60"/>
      <c r="E56" s="60"/>
      <c r="F56" s="81"/>
      <c r="G56" s="81"/>
      <c r="H56" s="81"/>
    </row>
    <row r="57" spans="2:8" hidden="1" outlineLevel="1" x14ac:dyDescent="0.3">
      <c r="B57" s="60"/>
      <c r="C57" s="73" t="s">
        <v>6</v>
      </c>
      <c r="D57" s="60"/>
      <c r="E57" s="60"/>
      <c r="F57" s="81"/>
      <c r="G57" s="81"/>
      <c r="H57" s="81"/>
    </row>
    <row r="58" spans="2:8" hidden="1" outlineLevel="1" x14ac:dyDescent="0.3">
      <c r="B58" s="60"/>
      <c r="C58" s="73" t="s">
        <v>7</v>
      </c>
      <c r="D58" s="60"/>
      <c r="E58" s="60"/>
      <c r="F58" s="81"/>
      <c r="G58" s="81"/>
      <c r="H58" s="81"/>
    </row>
    <row r="59" spans="2:8" hidden="1" outlineLevel="1" x14ac:dyDescent="0.3">
      <c r="B59" s="60"/>
      <c r="C59" s="73" t="s">
        <v>8</v>
      </c>
      <c r="D59" s="60"/>
      <c r="E59" s="60"/>
      <c r="F59" s="81"/>
      <c r="G59" s="81"/>
      <c r="H59" s="81"/>
    </row>
    <row r="60" spans="2:8" collapsed="1" x14ac:dyDescent="0.3">
      <c r="B60" s="70" t="s">
        <v>123</v>
      </c>
      <c r="C60" s="79" t="s">
        <v>124</v>
      </c>
      <c r="D60" s="80"/>
      <c r="E60" s="80"/>
      <c r="F60" s="72">
        <f>F61+F62+F63+F64+F65+F66</f>
        <v>0</v>
      </c>
      <c r="G60" s="72">
        <f t="shared" ref="G60" si="12">G61+G62+G63+G64+G65+G66</f>
        <v>0</v>
      </c>
      <c r="H60" s="72">
        <f t="shared" ref="H60" si="13">H61+H62+H63+H64+H65+H66</f>
        <v>0</v>
      </c>
    </row>
    <row r="61" spans="2:8" hidden="1" outlineLevel="1" x14ac:dyDescent="0.3">
      <c r="B61" s="60"/>
      <c r="C61" s="73" t="s">
        <v>4</v>
      </c>
      <c r="D61" s="60"/>
      <c r="E61" s="60"/>
      <c r="F61" s="81"/>
      <c r="G61" s="81"/>
      <c r="H61" s="81"/>
    </row>
    <row r="62" spans="2:8" hidden="1" outlineLevel="1" x14ac:dyDescent="0.3">
      <c r="B62" s="60"/>
      <c r="C62" s="73" t="s">
        <v>3</v>
      </c>
      <c r="D62" s="60"/>
      <c r="E62" s="60"/>
      <c r="F62" s="81"/>
      <c r="G62" s="81"/>
      <c r="H62" s="81"/>
    </row>
    <row r="63" spans="2:8" hidden="1" outlineLevel="1" x14ac:dyDescent="0.3">
      <c r="B63" s="60"/>
      <c r="C63" s="73" t="s">
        <v>5</v>
      </c>
      <c r="D63" s="60"/>
      <c r="E63" s="60"/>
      <c r="F63" s="81"/>
      <c r="G63" s="81"/>
      <c r="H63" s="81"/>
    </row>
    <row r="64" spans="2:8" hidden="1" outlineLevel="1" x14ac:dyDescent="0.3">
      <c r="B64" s="60"/>
      <c r="C64" s="73" t="s">
        <v>6</v>
      </c>
      <c r="D64" s="60"/>
      <c r="E64" s="60"/>
      <c r="F64" s="81"/>
      <c r="G64" s="81"/>
      <c r="H64" s="81"/>
    </row>
    <row r="65" spans="2:8" hidden="1" outlineLevel="1" x14ac:dyDescent="0.3">
      <c r="B65" s="60"/>
      <c r="C65" s="73" t="s">
        <v>7</v>
      </c>
      <c r="D65" s="60"/>
      <c r="E65" s="60"/>
      <c r="F65" s="81"/>
      <c r="G65" s="81"/>
      <c r="H65" s="81"/>
    </row>
    <row r="66" spans="2:8" hidden="1" outlineLevel="1" x14ac:dyDescent="0.3">
      <c r="B66" s="60"/>
      <c r="C66" s="73" t="s">
        <v>8</v>
      </c>
      <c r="D66" s="60"/>
      <c r="E66" s="60"/>
      <c r="F66" s="81"/>
      <c r="G66" s="81"/>
      <c r="H66" s="81"/>
    </row>
    <row r="67" spans="2:8" collapsed="1" x14ac:dyDescent="0.3">
      <c r="B67" s="70" t="s">
        <v>125</v>
      </c>
      <c r="C67" s="79" t="s">
        <v>126</v>
      </c>
      <c r="D67" s="80"/>
      <c r="E67" s="80"/>
      <c r="F67" s="72">
        <f>F68+F69+F70+F71+F72+F73</f>
        <v>0</v>
      </c>
      <c r="G67" s="72">
        <f t="shared" ref="G67" si="14">G68+G69+G70+G71+G72+G73</f>
        <v>0</v>
      </c>
      <c r="H67" s="72">
        <f t="shared" ref="H67" si="15">H68+H69+H70+H71+H72+H73</f>
        <v>0</v>
      </c>
    </row>
    <row r="68" spans="2:8" hidden="1" outlineLevel="1" x14ac:dyDescent="0.3">
      <c r="B68" s="60"/>
      <c r="C68" s="73" t="s">
        <v>4</v>
      </c>
      <c r="D68" s="60"/>
      <c r="E68" s="60"/>
      <c r="F68" s="81"/>
      <c r="G68" s="81"/>
      <c r="H68" s="81"/>
    </row>
    <row r="69" spans="2:8" hidden="1" outlineLevel="1" x14ac:dyDescent="0.3">
      <c r="B69" s="60"/>
      <c r="C69" s="73" t="s">
        <v>3</v>
      </c>
      <c r="D69" s="60"/>
      <c r="E69" s="60"/>
      <c r="F69" s="81"/>
      <c r="G69" s="81"/>
      <c r="H69" s="81"/>
    </row>
    <row r="70" spans="2:8" hidden="1" outlineLevel="1" x14ac:dyDescent="0.3">
      <c r="B70" s="60"/>
      <c r="C70" s="73" t="s">
        <v>5</v>
      </c>
      <c r="D70" s="60"/>
      <c r="E70" s="60"/>
      <c r="F70" s="81"/>
      <c r="G70" s="81"/>
      <c r="H70" s="81"/>
    </row>
    <row r="71" spans="2:8" hidden="1" outlineLevel="1" x14ac:dyDescent="0.3">
      <c r="B71" s="60"/>
      <c r="C71" s="73" t="s">
        <v>6</v>
      </c>
      <c r="D71" s="60"/>
      <c r="E71" s="60"/>
      <c r="F71" s="81"/>
      <c r="G71" s="81"/>
      <c r="H71" s="81"/>
    </row>
    <row r="72" spans="2:8" hidden="1" outlineLevel="1" x14ac:dyDescent="0.3">
      <c r="B72" s="60"/>
      <c r="C72" s="73" t="s">
        <v>7</v>
      </c>
      <c r="D72" s="60"/>
      <c r="E72" s="60"/>
      <c r="F72" s="81"/>
      <c r="G72" s="81"/>
      <c r="H72" s="81"/>
    </row>
    <row r="73" spans="2:8" hidden="1" outlineLevel="1" x14ac:dyDescent="0.3">
      <c r="B73" s="60"/>
      <c r="C73" s="73" t="s">
        <v>8</v>
      </c>
      <c r="D73" s="60"/>
      <c r="E73" s="60"/>
      <c r="F73" s="81"/>
      <c r="G73" s="81"/>
      <c r="H73" s="81"/>
    </row>
    <row r="74" spans="2:8" collapsed="1" x14ac:dyDescent="0.3">
      <c r="B74" s="70" t="s">
        <v>127</v>
      </c>
      <c r="C74" s="79" t="s">
        <v>128</v>
      </c>
      <c r="D74" s="80"/>
      <c r="E74" s="80"/>
      <c r="F74" s="72">
        <f>F75+F76+F77+F78+F79+F80</f>
        <v>0</v>
      </c>
      <c r="G74" s="72">
        <f t="shared" ref="G74" si="16">G75+G76+G77+G78+G79+G80</f>
        <v>0</v>
      </c>
      <c r="H74" s="72">
        <f t="shared" ref="H74" si="17">H75+H76+H77+H78+H79+H80</f>
        <v>0</v>
      </c>
    </row>
    <row r="75" spans="2:8" hidden="1" outlineLevel="1" x14ac:dyDescent="0.3">
      <c r="B75" s="60"/>
      <c r="C75" s="73" t="s">
        <v>4</v>
      </c>
      <c r="D75" s="60"/>
      <c r="E75" s="60"/>
      <c r="F75" s="81"/>
      <c r="G75" s="81"/>
      <c r="H75" s="81"/>
    </row>
    <row r="76" spans="2:8" hidden="1" outlineLevel="1" x14ac:dyDescent="0.3">
      <c r="B76" s="60"/>
      <c r="C76" s="73" t="s">
        <v>3</v>
      </c>
      <c r="D76" s="60"/>
      <c r="E76" s="60"/>
      <c r="F76" s="81"/>
      <c r="G76" s="81"/>
      <c r="H76" s="81"/>
    </row>
    <row r="77" spans="2:8" hidden="1" outlineLevel="1" x14ac:dyDescent="0.3">
      <c r="B77" s="60"/>
      <c r="C77" s="73" t="s">
        <v>5</v>
      </c>
      <c r="D77" s="60"/>
      <c r="E77" s="60"/>
      <c r="F77" s="81"/>
      <c r="G77" s="81"/>
      <c r="H77" s="81"/>
    </row>
    <row r="78" spans="2:8" hidden="1" outlineLevel="1" x14ac:dyDescent="0.3">
      <c r="B78" s="60"/>
      <c r="C78" s="73" t="s">
        <v>6</v>
      </c>
      <c r="D78" s="60"/>
      <c r="E78" s="60"/>
      <c r="F78" s="81"/>
      <c r="G78" s="81"/>
      <c r="H78" s="81"/>
    </row>
    <row r="79" spans="2:8" hidden="1" outlineLevel="1" x14ac:dyDescent="0.3">
      <c r="B79" s="60"/>
      <c r="C79" s="73" t="s">
        <v>7</v>
      </c>
      <c r="D79" s="60"/>
      <c r="E79" s="60"/>
      <c r="F79" s="81"/>
      <c r="G79" s="81"/>
      <c r="H79" s="81"/>
    </row>
    <row r="80" spans="2:8" hidden="1" outlineLevel="1" x14ac:dyDescent="0.3">
      <c r="B80" s="60"/>
      <c r="C80" s="73" t="s">
        <v>8</v>
      </c>
      <c r="D80" s="60"/>
      <c r="E80" s="60"/>
      <c r="F80" s="81"/>
      <c r="G80" s="81"/>
      <c r="H80" s="81"/>
    </row>
    <row r="81" spans="2:8" collapsed="1" x14ac:dyDescent="0.3">
      <c r="B81" s="70" t="s">
        <v>129</v>
      </c>
      <c r="C81" s="79" t="s">
        <v>130</v>
      </c>
      <c r="D81" s="80"/>
      <c r="E81" s="80"/>
      <c r="F81" s="72">
        <f>F82+F83+F84+F85+F86+F87</f>
        <v>0</v>
      </c>
      <c r="G81" s="72">
        <f t="shared" ref="G81" si="18">G82+G83+G84+G85+G86+G87</f>
        <v>0</v>
      </c>
      <c r="H81" s="72">
        <f t="shared" ref="H81" si="19">H82+H83+H84+H85+H86+H87</f>
        <v>0</v>
      </c>
    </row>
    <row r="82" spans="2:8" hidden="1" outlineLevel="1" x14ac:dyDescent="0.3">
      <c r="B82" s="60"/>
      <c r="C82" s="73" t="s">
        <v>4</v>
      </c>
      <c r="D82" s="60"/>
      <c r="E82" s="60"/>
      <c r="F82" s="81"/>
      <c r="G82" s="81"/>
      <c r="H82" s="81"/>
    </row>
    <row r="83" spans="2:8" hidden="1" outlineLevel="1" x14ac:dyDescent="0.3">
      <c r="B83" s="60"/>
      <c r="C83" s="73" t="s">
        <v>3</v>
      </c>
      <c r="D83" s="60"/>
      <c r="E83" s="60"/>
      <c r="F83" s="81"/>
      <c r="G83" s="81"/>
      <c r="H83" s="81"/>
    </row>
    <row r="84" spans="2:8" hidden="1" outlineLevel="1" x14ac:dyDescent="0.3">
      <c r="B84" s="60"/>
      <c r="C84" s="73" t="s">
        <v>5</v>
      </c>
      <c r="D84" s="60"/>
      <c r="E84" s="60"/>
      <c r="F84" s="81"/>
      <c r="G84" s="81"/>
      <c r="H84" s="81"/>
    </row>
    <row r="85" spans="2:8" hidden="1" outlineLevel="1" x14ac:dyDescent="0.3">
      <c r="B85" s="60"/>
      <c r="C85" s="73" t="s">
        <v>6</v>
      </c>
      <c r="D85" s="60"/>
      <c r="E85" s="60"/>
      <c r="F85" s="81"/>
      <c r="G85" s="81"/>
      <c r="H85" s="81"/>
    </row>
    <row r="86" spans="2:8" hidden="1" outlineLevel="1" x14ac:dyDescent="0.3">
      <c r="B86" s="60"/>
      <c r="C86" s="73" t="s">
        <v>7</v>
      </c>
      <c r="D86" s="60"/>
      <c r="E86" s="60"/>
      <c r="F86" s="81"/>
      <c r="G86" s="81"/>
      <c r="H86" s="81"/>
    </row>
    <row r="87" spans="2:8" hidden="1" outlineLevel="1" x14ac:dyDescent="0.3">
      <c r="B87" s="60"/>
      <c r="C87" s="73" t="s">
        <v>8</v>
      </c>
      <c r="D87" s="60"/>
      <c r="E87" s="60"/>
      <c r="F87" s="81"/>
      <c r="G87" s="81"/>
      <c r="H87" s="81"/>
    </row>
    <row r="88" spans="2:8" collapsed="1" x14ac:dyDescent="0.3">
      <c r="B88" s="70" t="s">
        <v>131</v>
      </c>
      <c r="C88" s="79" t="s">
        <v>132</v>
      </c>
      <c r="D88" s="80"/>
      <c r="E88" s="80"/>
      <c r="F88" s="72">
        <f>F89+F90+F91+F92+F93+F94</f>
        <v>0</v>
      </c>
      <c r="G88" s="72">
        <f t="shared" ref="G88" si="20">G89+G90+G91+G92+G93+G94</f>
        <v>0</v>
      </c>
      <c r="H88" s="72">
        <f t="shared" ref="H88" si="21">H89+H90+H91+H92+H93+H94</f>
        <v>0</v>
      </c>
    </row>
    <row r="89" spans="2:8" hidden="1" outlineLevel="1" x14ac:dyDescent="0.3">
      <c r="B89" s="60"/>
      <c r="C89" s="73" t="s">
        <v>4</v>
      </c>
      <c r="D89" s="60"/>
      <c r="E89" s="60"/>
      <c r="F89" s="81"/>
      <c r="G89" s="81"/>
      <c r="H89" s="81"/>
    </row>
    <row r="90" spans="2:8" hidden="1" outlineLevel="1" x14ac:dyDescent="0.3">
      <c r="B90" s="60"/>
      <c r="C90" s="73" t="s">
        <v>3</v>
      </c>
      <c r="D90" s="60"/>
      <c r="E90" s="60"/>
      <c r="F90" s="81"/>
      <c r="G90" s="81"/>
      <c r="H90" s="81"/>
    </row>
    <row r="91" spans="2:8" hidden="1" outlineLevel="1" x14ac:dyDescent="0.3">
      <c r="B91" s="60"/>
      <c r="C91" s="73" t="s">
        <v>5</v>
      </c>
      <c r="D91" s="60"/>
      <c r="E91" s="60"/>
      <c r="F91" s="81"/>
      <c r="G91" s="81"/>
      <c r="H91" s="81"/>
    </row>
    <row r="92" spans="2:8" hidden="1" outlineLevel="1" x14ac:dyDescent="0.3">
      <c r="B92" s="60"/>
      <c r="C92" s="73" t="s">
        <v>6</v>
      </c>
      <c r="D92" s="60"/>
      <c r="E92" s="60"/>
      <c r="F92" s="81"/>
      <c r="G92" s="81"/>
      <c r="H92" s="81"/>
    </row>
    <row r="93" spans="2:8" hidden="1" outlineLevel="1" x14ac:dyDescent="0.3">
      <c r="B93" s="60"/>
      <c r="C93" s="73" t="s">
        <v>7</v>
      </c>
      <c r="D93" s="60"/>
      <c r="E93" s="60"/>
      <c r="F93" s="81"/>
      <c r="G93" s="81"/>
      <c r="H93" s="81"/>
    </row>
    <row r="94" spans="2:8" hidden="1" outlineLevel="1" x14ac:dyDescent="0.3">
      <c r="B94" s="60"/>
      <c r="C94" s="73" t="s">
        <v>8</v>
      </c>
      <c r="D94" s="60"/>
      <c r="E94" s="60"/>
      <c r="F94" s="81"/>
      <c r="G94" s="81"/>
      <c r="H94" s="81"/>
    </row>
    <row r="95" spans="2:8" collapsed="1" x14ac:dyDescent="0.3">
      <c r="B95" s="70" t="s">
        <v>133</v>
      </c>
      <c r="C95" s="79" t="s">
        <v>134</v>
      </c>
      <c r="D95" s="80"/>
      <c r="E95" s="80"/>
      <c r="F95" s="72">
        <f>F96+F97+F98+F99+F100+F101</f>
        <v>0</v>
      </c>
      <c r="G95" s="72">
        <f t="shared" ref="G95" si="22">G96+G97+G98+G99+G100+G101</f>
        <v>0</v>
      </c>
      <c r="H95" s="72">
        <f t="shared" ref="H95" si="23">H96+H97+H98+H99+H100+H101</f>
        <v>0</v>
      </c>
    </row>
    <row r="96" spans="2:8" hidden="1" outlineLevel="1" x14ac:dyDescent="0.3">
      <c r="B96" s="60"/>
      <c r="C96" s="73" t="s">
        <v>4</v>
      </c>
      <c r="D96" s="60"/>
      <c r="E96" s="60"/>
      <c r="F96" s="81"/>
      <c r="G96" s="81"/>
      <c r="H96" s="81"/>
    </row>
    <row r="97" spans="2:8" hidden="1" outlineLevel="1" x14ac:dyDescent="0.3">
      <c r="B97" s="60"/>
      <c r="C97" s="73" t="s">
        <v>3</v>
      </c>
      <c r="D97" s="60"/>
      <c r="E97" s="60"/>
      <c r="F97" s="81"/>
      <c r="G97" s="81"/>
      <c r="H97" s="81"/>
    </row>
    <row r="98" spans="2:8" hidden="1" outlineLevel="1" x14ac:dyDescent="0.3">
      <c r="B98" s="60"/>
      <c r="C98" s="73" t="s">
        <v>5</v>
      </c>
      <c r="D98" s="60"/>
      <c r="E98" s="60"/>
      <c r="F98" s="81"/>
      <c r="G98" s="81"/>
      <c r="H98" s="81"/>
    </row>
    <row r="99" spans="2:8" hidden="1" outlineLevel="1" x14ac:dyDescent="0.3">
      <c r="B99" s="60"/>
      <c r="C99" s="73" t="s">
        <v>6</v>
      </c>
      <c r="D99" s="60"/>
      <c r="E99" s="60"/>
      <c r="F99" s="81"/>
      <c r="G99" s="81"/>
      <c r="H99" s="81"/>
    </row>
    <row r="100" spans="2:8" hidden="1" outlineLevel="1" x14ac:dyDescent="0.3">
      <c r="B100" s="60"/>
      <c r="C100" s="73" t="s">
        <v>7</v>
      </c>
      <c r="D100" s="60"/>
      <c r="E100" s="60"/>
      <c r="F100" s="81"/>
      <c r="G100" s="81"/>
      <c r="H100" s="81"/>
    </row>
    <row r="101" spans="2:8" hidden="1" outlineLevel="1" x14ac:dyDescent="0.3">
      <c r="B101" s="60"/>
      <c r="C101" s="73" t="s">
        <v>8</v>
      </c>
      <c r="D101" s="60"/>
      <c r="E101" s="60"/>
      <c r="F101" s="81"/>
      <c r="G101" s="81"/>
      <c r="H101" s="81"/>
    </row>
    <row r="102" spans="2:8" collapsed="1" x14ac:dyDescent="0.3">
      <c r="B102" s="70" t="s">
        <v>135</v>
      </c>
      <c r="C102" s="79" t="s">
        <v>136</v>
      </c>
      <c r="D102" s="80"/>
      <c r="E102" s="80"/>
      <c r="F102" s="72">
        <f>F103+F104+F105+F106+F107+F108</f>
        <v>0</v>
      </c>
      <c r="G102" s="72">
        <f t="shared" ref="G102" si="24">G103+G104+G105+G106+G107+G108</f>
        <v>0</v>
      </c>
      <c r="H102" s="72">
        <f t="shared" ref="H102" si="25">H103+H104+H105+H106+H107+H108</f>
        <v>0</v>
      </c>
    </row>
    <row r="103" spans="2:8" hidden="1" outlineLevel="1" x14ac:dyDescent="0.3">
      <c r="B103" s="60"/>
      <c r="C103" s="73" t="s">
        <v>4</v>
      </c>
      <c r="D103" s="60"/>
      <c r="E103" s="60"/>
      <c r="F103" s="81"/>
      <c r="G103" s="81"/>
      <c r="H103" s="81"/>
    </row>
    <row r="104" spans="2:8" hidden="1" outlineLevel="1" x14ac:dyDescent="0.3">
      <c r="B104" s="60"/>
      <c r="C104" s="73" t="s">
        <v>3</v>
      </c>
      <c r="D104" s="60"/>
      <c r="E104" s="60"/>
      <c r="F104" s="81"/>
      <c r="G104" s="81"/>
      <c r="H104" s="81"/>
    </row>
    <row r="105" spans="2:8" hidden="1" outlineLevel="1" x14ac:dyDescent="0.3">
      <c r="B105" s="60"/>
      <c r="C105" s="73" t="s">
        <v>5</v>
      </c>
      <c r="D105" s="60"/>
      <c r="E105" s="60"/>
      <c r="F105" s="81"/>
      <c r="G105" s="81"/>
      <c r="H105" s="81"/>
    </row>
    <row r="106" spans="2:8" hidden="1" outlineLevel="1" x14ac:dyDescent="0.3">
      <c r="B106" s="60"/>
      <c r="C106" s="73" t="s">
        <v>6</v>
      </c>
      <c r="D106" s="60"/>
      <c r="E106" s="60"/>
      <c r="F106" s="81"/>
      <c r="G106" s="81"/>
      <c r="H106" s="81"/>
    </row>
    <row r="107" spans="2:8" hidden="1" outlineLevel="1" x14ac:dyDescent="0.3">
      <c r="B107" s="60"/>
      <c r="C107" s="73" t="s">
        <v>7</v>
      </c>
      <c r="D107" s="60"/>
      <c r="E107" s="60"/>
      <c r="F107" s="81"/>
      <c r="G107" s="81"/>
      <c r="H107" s="81"/>
    </row>
    <row r="108" spans="2:8" hidden="1" outlineLevel="1" x14ac:dyDescent="0.3">
      <c r="B108" s="60"/>
      <c r="C108" s="73" t="s">
        <v>8</v>
      </c>
      <c r="D108" s="60"/>
      <c r="E108" s="60"/>
      <c r="F108" s="81"/>
      <c r="G108" s="81"/>
      <c r="H108" s="81"/>
    </row>
    <row r="109" spans="2:8" collapsed="1" x14ac:dyDescent="0.3">
      <c r="B109" s="70" t="s">
        <v>137</v>
      </c>
      <c r="C109" s="79" t="s">
        <v>138</v>
      </c>
      <c r="D109" s="80"/>
      <c r="E109" s="80"/>
      <c r="F109" s="72">
        <f>F110+F111+F112+F113+F114+F115</f>
        <v>0</v>
      </c>
      <c r="G109" s="72">
        <f t="shared" ref="G109" si="26">G110+G111+G112+G113+G114+G115</f>
        <v>0</v>
      </c>
      <c r="H109" s="72">
        <f t="shared" ref="H109" si="27">H110+H111+H112+H113+H114+H115</f>
        <v>0</v>
      </c>
    </row>
    <row r="110" spans="2:8" hidden="1" outlineLevel="1" x14ac:dyDescent="0.3">
      <c r="B110" s="60"/>
      <c r="C110" s="73" t="s">
        <v>4</v>
      </c>
      <c r="D110" s="60"/>
      <c r="E110" s="60"/>
      <c r="F110" s="81"/>
      <c r="G110" s="81"/>
      <c r="H110" s="81"/>
    </row>
    <row r="111" spans="2:8" hidden="1" outlineLevel="1" x14ac:dyDescent="0.3">
      <c r="B111" s="60"/>
      <c r="C111" s="73" t="s">
        <v>3</v>
      </c>
      <c r="D111" s="60"/>
      <c r="E111" s="60"/>
      <c r="F111" s="81"/>
      <c r="G111" s="81"/>
      <c r="H111" s="81"/>
    </row>
    <row r="112" spans="2:8" hidden="1" outlineLevel="1" x14ac:dyDescent="0.3">
      <c r="B112" s="60"/>
      <c r="C112" s="73" t="s">
        <v>5</v>
      </c>
      <c r="D112" s="60"/>
      <c r="E112" s="60"/>
      <c r="F112" s="81"/>
      <c r="G112" s="81"/>
      <c r="H112" s="81"/>
    </row>
    <row r="113" spans="2:8" hidden="1" outlineLevel="1" x14ac:dyDescent="0.3">
      <c r="B113" s="60"/>
      <c r="C113" s="73" t="s">
        <v>6</v>
      </c>
      <c r="D113" s="60"/>
      <c r="E113" s="60"/>
      <c r="F113" s="81"/>
      <c r="G113" s="81"/>
      <c r="H113" s="81"/>
    </row>
    <row r="114" spans="2:8" hidden="1" outlineLevel="1" x14ac:dyDescent="0.3">
      <c r="B114" s="60"/>
      <c r="C114" s="73" t="s">
        <v>7</v>
      </c>
      <c r="D114" s="60"/>
      <c r="E114" s="60"/>
      <c r="F114" s="81"/>
      <c r="G114" s="81"/>
      <c r="H114" s="81"/>
    </row>
    <row r="115" spans="2:8" hidden="1" outlineLevel="1" x14ac:dyDescent="0.3">
      <c r="B115" s="60"/>
      <c r="C115" s="73" t="s">
        <v>8</v>
      </c>
      <c r="D115" s="60"/>
      <c r="E115" s="60"/>
      <c r="F115" s="81"/>
      <c r="G115" s="81"/>
      <c r="H115" s="81"/>
    </row>
    <row r="116" spans="2:8" collapsed="1" x14ac:dyDescent="0.3">
      <c r="B116" s="70" t="s">
        <v>139</v>
      </c>
      <c r="C116" s="79" t="s">
        <v>140</v>
      </c>
      <c r="D116" s="80"/>
      <c r="E116" s="80"/>
      <c r="F116" s="72">
        <f>F117+F118+F119+F120+F121+F122</f>
        <v>0</v>
      </c>
      <c r="G116" s="72">
        <f t="shared" ref="G116" si="28">G117+G118+G119+G120+G121+G122</f>
        <v>0</v>
      </c>
      <c r="H116" s="72">
        <f t="shared" ref="H116" si="29">H117+H118+H119+H120+H121+H122</f>
        <v>0</v>
      </c>
    </row>
    <row r="117" spans="2:8" hidden="1" outlineLevel="1" x14ac:dyDescent="0.3">
      <c r="B117" s="60"/>
      <c r="C117" s="73" t="s">
        <v>4</v>
      </c>
      <c r="D117" s="60"/>
      <c r="E117" s="60"/>
      <c r="F117" s="81"/>
      <c r="G117" s="81"/>
      <c r="H117" s="81"/>
    </row>
    <row r="118" spans="2:8" hidden="1" outlineLevel="1" x14ac:dyDescent="0.3">
      <c r="B118" s="60"/>
      <c r="C118" s="73" t="s">
        <v>3</v>
      </c>
      <c r="D118" s="60"/>
      <c r="E118" s="60"/>
      <c r="F118" s="81"/>
      <c r="G118" s="81"/>
      <c r="H118" s="81"/>
    </row>
    <row r="119" spans="2:8" hidden="1" outlineLevel="1" x14ac:dyDescent="0.3">
      <c r="B119" s="60"/>
      <c r="C119" s="73" t="s">
        <v>5</v>
      </c>
      <c r="D119" s="60"/>
      <c r="E119" s="60"/>
      <c r="F119" s="81"/>
      <c r="G119" s="81"/>
      <c r="H119" s="81"/>
    </row>
    <row r="120" spans="2:8" hidden="1" outlineLevel="1" x14ac:dyDescent="0.3">
      <c r="B120" s="60"/>
      <c r="C120" s="73" t="s">
        <v>6</v>
      </c>
      <c r="D120" s="60"/>
      <c r="E120" s="60"/>
      <c r="F120" s="81"/>
      <c r="G120" s="81"/>
      <c r="H120" s="81"/>
    </row>
    <row r="121" spans="2:8" hidden="1" outlineLevel="1" x14ac:dyDescent="0.3">
      <c r="B121" s="60"/>
      <c r="C121" s="73" t="s">
        <v>7</v>
      </c>
      <c r="D121" s="60"/>
      <c r="E121" s="60"/>
      <c r="F121" s="81"/>
      <c r="G121" s="81"/>
      <c r="H121" s="81"/>
    </row>
    <row r="122" spans="2:8" hidden="1" outlineLevel="1" x14ac:dyDescent="0.3">
      <c r="B122" s="60"/>
      <c r="C122" s="73" t="s">
        <v>8</v>
      </c>
      <c r="D122" s="60"/>
      <c r="E122" s="60"/>
      <c r="F122" s="81"/>
      <c r="G122" s="81"/>
      <c r="H122" s="81"/>
    </row>
    <row r="123" spans="2:8" collapsed="1" x14ac:dyDescent="0.3">
      <c r="B123" s="70" t="s">
        <v>141</v>
      </c>
      <c r="C123" s="79" t="s">
        <v>142</v>
      </c>
      <c r="D123" s="80"/>
      <c r="E123" s="80"/>
      <c r="F123" s="72">
        <f>F124+F125+F126+F127+F128+F129</f>
        <v>0</v>
      </c>
      <c r="G123" s="72">
        <f t="shared" ref="G123" si="30">G124+G125+G126+G127+G128+G129</f>
        <v>0</v>
      </c>
      <c r="H123" s="72">
        <f t="shared" ref="H123" si="31">H124+H125+H126+H127+H128+H129</f>
        <v>0</v>
      </c>
    </row>
    <row r="124" spans="2:8" hidden="1" outlineLevel="1" x14ac:dyDescent="0.3">
      <c r="B124" s="60"/>
      <c r="C124" s="73" t="s">
        <v>4</v>
      </c>
      <c r="D124" s="60"/>
      <c r="E124" s="60"/>
      <c r="F124" s="81"/>
      <c r="G124" s="81"/>
      <c r="H124" s="81"/>
    </row>
    <row r="125" spans="2:8" hidden="1" outlineLevel="1" x14ac:dyDescent="0.3">
      <c r="B125" s="60"/>
      <c r="C125" s="73" t="s">
        <v>3</v>
      </c>
      <c r="D125" s="60"/>
      <c r="E125" s="60"/>
      <c r="F125" s="81"/>
      <c r="G125" s="81"/>
      <c r="H125" s="81"/>
    </row>
    <row r="126" spans="2:8" hidden="1" outlineLevel="1" x14ac:dyDescent="0.3">
      <c r="B126" s="60"/>
      <c r="C126" s="73" t="s">
        <v>5</v>
      </c>
      <c r="D126" s="60"/>
      <c r="E126" s="60"/>
      <c r="F126" s="81"/>
      <c r="G126" s="81"/>
      <c r="H126" s="81"/>
    </row>
    <row r="127" spans="2:8" hidden="1" outlineLevel="1" x14ac:dyDescent="0.3">
      <c r="B127" s="60"/>
      <c r="C127" s="73" t="s">
        <v>6</v>
      </c>
      <c r="D127" s="60"/>
      <c r="E127" s="60"/>
      <c r="F127" s="81"/>
      <c r="G127" s="81"/>
      <c r="H127" s="81"/>
    </row>
    <row r="128" spans="2:8" hidden="1" outlineLevel="1" x14ac:dyDescent="0.3">
      <c r="B128" s="60"/>
      <c r="C128" s="73" t="s">
        <v>7</v>
      </c>
      <c r="D128" s="60"/>
      <c r="E128" s="60"/>
      <c r="F128" s="81"/>
      <c r="G128" s="81"/>
      <c r="H128" s="81"/>
    </row>
    <row r="129" spans="2:8" hidden="1" outlineLevel="1" x14ac:dyDescent="0.3">
      <c r="B129" s="60"/>
      <c r="C129" s="73" t="s">
        <v>8</v>
      </c>
      <c r="D129" s="60"/>
      <c r="E129" s="60"/>
      <c r="F129" s="81"/>
      <c r="G129" s="81"/>
      <c r="H129" s="81"/>
    </row>
    <row r="130" spans="2:8" collapsed="1" x14ac:dyDescent="0.3">
      <c r="B130" s="70" t="s">
        <v>143</v>
      </c>
      <c r="C130" s="79" t="s">
        <v>144</v>
      </c>
      <c r="D130" s="80"/>
      <c r="E130" s="80"/>
      <c r="F130" s="72">
        <f>F131+F132+F133+F134+F135+F136</f>
        <v>0</v>
      </c>
      <c r="G130" s="72">
        <f t="shared" ref="G130" si="32">G131+G132+G133+G134+G135+G136</f>
        <v>0</v>
      </c>
      <c r="H130" s="72">
        <f t="shared" ref="H130" si="33">H131+H132+H133+H134+H135+H136</f>
        <v>0</v>
      </c>
    </row>
    <row r="131" spans="2:8" hidden="1" outlineLevel="1" x14ac:dyDescent="0.3">
      <c r="B131" s="60"/>
      <c r="C131" s="73" t="s">
        <v>4</v>
      </c>
      <c r="D131" s="60"/>
      <c r="E131" s="60"/>
      <c r="F131" s="81"/>
      <c r="G131" s="81"/>
      <c r="H131" s="81"/>
    </row>
    <row r="132" spans="2:8" hidden="1" outlineLevel="1" x14ac:dyDescent="0.3">
      <c r="B132" s="60"/>
      <c r="C132" s="73" t="s">
        <v>3</v>
      </c>
      <c r="D132" s="60"/>
      <c r="E132" s="60"/>
      <c r="F132" s="81"/>
      <c r="G132" s="81"/>
      <c r="H132" s="81"/>
    </row>
    <row r="133" spans="2:8" hidden="1" outlineLevel="1" x14ac:dyDescent="0.3">
      <c r="B133" s="60"/>
      <c r="C133" s="73" t="s">
        <v>5</v>
      </c>
      <c r="D133" s="60"/>
      <c r="E133" s="60"/>
      <c r="F133" s="81"/>
      <c r="G133" s="81"/>
      <c r="H133" s="81"/>
    </row>
    <row r="134" spans="2:8" hidden="1" outlineLevel="1" x14ac:dyDescent="0.3">
      <c r="B134" s="60"/>
      <c r="C134" s="73" t="s">
        <v>6</v>
      </c>
      <c r="D134" s="60"/>
      <c r="E134" s="60"/>
      <c r="F134" s="81"/>
      <c r="G134" s="81"/>
      <c r="H134" s="81"/>
    </row>
    <row r="135" spans="2:8" hidden="1" outlineLevel="1" x14ac:dyDescent="0.3">
      <c r="B135" s="60"/>
      <c r="C135" s="73" t="s">
        <v>7</v>
      </c>
      <c r="D135" s="60"/>
      <c r="E135" s="60"/>
      <c r="F135" s="81"/>
      <c r="G135" s="81"/>
      <c r="H135" s="81"/>
    </row>
    <row r="136" spans="2:8" hidden="1" outlineLevel="1" x14ac:dyDescent="0.3">
      <c r="B136" s="60"/>
      <c r="C136" s="73" t="s">
        <v>8</v>
      </c>
      <c r="D136" s="60"/>
      <c r="E136" s="60"/>
      <c r="F136" s="81"/>
      <c r="G136" s="81"/>
      <c r="H136" s="81"/>
    </row>
    <row r="137" spans="2:8" collapsed="1" x14ac:dyDescent="0.3">
      <c r="B137" s="70" t="s">
        <v>145</v>
      </c>
      <c r="C137" s="79" t="s">
        <v>146</v>
      </c>
      <c r="D137" s="80"/>
      <c r="E137" s="80"/>
      <c r="F137" s="72">
        <f>F138+F139+F140+F141+F142+F143</f>
        <v>0</v>
      </c>
      <c r="G137" s="72">
        <f t="shared" ref="G137" si="34">G138+G139+G140+G141+G142+G143</f>
        <v>0</v>
      </c>
      <c r="H137" s="72">
        <f t="shared" ref="H137" si="35">H138+H139+H140+H141+H142+H143</f>
        <v>0</v>
      </c>
    </row>
    <row r="138" spans="2:8" hidden="1" outlineLevel="1" x14ac:dyDescent="0.3">
      <c r="B138" s="60"/>
      <c r="C138" s="73" t="s">
        <v>4</v>
      </c>
      <c r="D138" s="60"/>
      <c r="E138" s="60"/>
      <c r="F138" s="81"/>
      <c r="G138" s="81"/>
      <c r="H138" s="81"/>
    </row>
    <row r="139" spans="2:8" hidden="1" outlineLevel="1" x14ac:dyDescent="0.3">
      <c r="B139" s="60"/>
      <c r="C139" s="73" t="s">
        <v>3</v>
      </c>
      <c r="D139" s="60"/>
      <c r="E139" s="60"/>
      <c r="F139" s="81"/>
      <c r="G139" s="81"/>
      <c r="H139" s="81"/>
    </row>
    <row r="140" spans="2:8" hidden="1" outlineLevel="1" x14ac:dyDescent="0.3">
      <c r="B140" s="60"/>
      <c r="C140" s="73" t="s">
        <v>5</v>
      </c>
      <c r="D140" s="60"/>
      <c r="E140" s="60"/>
      <c r="F140" s="81"/>
      <c r="G140" s="81"/>
      <c r="H140" s="81"/>
    </row>
    <row r="141" spans="2:8" hidden="1" outlineLevel="1" x14ac:dyDescent="0.3">
      <c r="B141" s="60"/>
      <c r="C141" s="73" t="s">
        <v>6</v>
      </c>
      <c r="D141" s="60"/>
      <c r="E141" s="60"/>
      <c r="F141" s="81"/>
      <c r="G141" s="81"/>
      <c r="H141" s="81"/>
    </row>
    <row r="142" spans="2:8" hidden="1" outlineLevel="1" x14ac:dyDescent="0.3">
      <c r="B142" s="60"/>
      <c r="C142" s="73" t="s">
        <v>7</v>
      </c>
      <c r="D142" s="60"/>
      <c r="E142" s="60"/>
      <c r="F142" s="81"/>
      <c r="G142" s="81"/>
      <c r="H142" s="81"/>
    </row>
    <row r="143" spans="2:8" hidden="1" outlineLevel="1" x14ac:dyDescent="0.3">
      <c r="B143" s="60"/>
      <c r="C143" s="73" t="s">
        <v>8</v>
      </c>
      <c r="D143" s="60"/>
      <c r="E143" s="60"/>
      <c r="F143" s="81"/>
      <c r="G143" s="81"/>
      <c r="H143" s="81"/>
    </row>
    <row r="144" spans="2:8" collapsed="1" x14ac:dyDescent="0.3">
      <c r="B144" s="70" t="s">
        <v>147</v>
      </c>
      <c r="C144" s="79" t="s">
        <v>148</v>
      </c>
      <c r="D144" s="80"/>
      <c r="E144" s="80"/>
      <c r="F144" s="72">
        <f>F145+F146+F147+F148+F149+F150</f>
        <v>0</v>
      </c>
      <c r="G144" s="72">
        <f t="shared" ref="G144" si="36">G145+G146+G147+G148+G149+G150</f>
        <v>0</v>
      </c>
      <c r="H144" s="72">
        <f t="shared" ref="H144" si="37">H145+H146+H147+H148+H149+H150</f>
        <v>0</v>
      </c>
    </row>
    <row r="145" spans="2:8" hidden="1" outlineLevel="1" x14ac:dyDescent="0.3">
      <c r="B145" s="60"/>
      <c r="C145" s="73" t="s">
        <v>4</v>
      </c>
      <c r="D145" s="60"/>
      <c r="E145" s="60"/>
      <c r="F145" s="81"/>
      <c r="G145" s="81"/>
      <c r="H145" s="81"/>
    </row>
    <row r="146" spans="2:8" hidden="1" outlineLevel="1" x14ac:dyDescent="0.3">
      <c r="B146" s="60"/>
      <c r="C146" s="73" t="s">
        <v>3</v>
      </c>
      <c r="D146" s="60"/>
      <c r="E146" s="60"/>
      <c r="F146" s="81"/>
      <c r="G146" s="81"/>
      <c r="H146" s="81"/>
    </row>
    <row r="147" spans="2:8" hidden="1" outlineLevel="1" x14ac:dyDescent="0.3">
      <c r="B147" s="60"/>
      <c r="C147" s="73" t="s">
        <v>5</v>
      </c>
      <c r="D147" s="60"/>
      <c r="E147" s="60"/>
      <c r="F147" s="81"/>
      <c r="G147" s="81"/>
      <c r="H147" s="81"/>
    </row>
    <row r="148" spans="2:8" hidden="1" outlineLevel="1" x14ac:dyDescent="0.3">
      <c r="B148" s="60"/>
      <c r="C148" s="73" t="s">
        <v>6</v>
      </c>
      <c r="D148" s="60"/>
      <c r="E148" s="60"/>
      <c r="F148" s="81"/>
      <c r="G148" s="81"/>
      <c r="H148" s="81"/>
    </row>
    <row r="149" spans="2:8" hidden="1" outlineLevel="1" x14ac:dyDescent="0.3">
      <c r="B149" s="60"/>
      <c r="C149" s="73" t="s">
        <v>7</v>
      </c>
      <c r="D149" s="60"/>
      <c r="E149" s="60"/>
      <c r="F149" s="81"/>
      <c r="G149" s="81"/>
      <c r="H149" s="81"/>
    </row>
    <row r="150" spans="2:8" hidden="1" outlineLevel="1" x14ac:dyDescent="0.3">
      <c r="B150" s="60"/>
      <c r="C150" s="73" t="s">
        <v>8</v>
      </c>
      <c r="D150" s="60"/>
      <c r="E150" s="60"/>
      <c r="F150" s="81"/>
      <c r="G150" s="81"/>
      <c r="H150" s="81"/>
    </row>
    <row r="151" spans="2:8" collapsed="1" x14ac:dyDescent="0.3">
      <c r="B151" s="70" t="s">
        <v>149</v>
      </c>
      <c r="C151" s="79" t="s">
        <v>150</v>
      </c>
      <c r="D151" s="80"/>
      <c r="E151" s="80"/>
      <c r="F151" s="72">
        <f>F152+F153+F154+F155+F156+F157</f>
        <v>160</v>
      </c>
      <c r="G151" s="72">
        <f t="shared" ref="G151" si="38">G152+G153+G154+G155+G156+G157</f>
        <v>5</v>
      </c>
      <c r="H151" s="72">
        <f t="shared" ref="H151" si="39">H152+H153+H154+H155+H156+H157</f>
        <v>53.473289999999999</v>
      </c>
    </row>
    <row r="152" spans="2:8" x14ac:dyDescent="0.3">
      <c r="B152" s="60"/>
      <c r="C152" s="71" t="s">
        <v>4</v>
      </c>
      <c r="D152" s="60"/>
      <c r="E152" s="60"/>
      <c r="F152" s="81"/>
      <c r="G152" s="81"/>
      <c r="H152" s="81"/>
    </row>
    <row r="153" spans="2:8" ht="33" x14ac:dyDescent="0.3">
      <c r="B153" s="82"/>
      <c r="C153" s="73" t="str">
        <f>'[2]28а) ВЛ город готов'!$B$150</f>
        <v>Реконструкция ВЛ-0,4 кВ с увелич. протяж. (L- 160 м) от ТП 5/279 (5 кВт)
Биджиева Ш.Х. (Дог. №988 от 11.06.2019; ТУ №988 от 03.06.2019)</v>
      </c>
      <c r="D153" s="58">
        <f>'[2]28а) ВЛ город готов'!C150</f>
        <v>2019</v>
      </c>
      <c r="E153" s="58">
        <f>'[2]28а) ВЛ город готов'!D150</f>
        <v>0.4</v>
      </c>
      <c r="F153" s="83">
        <f>'[2]28а) ВЛ город готов'!E150*1000</f>
        <v>160</v>
      </c>
      <c r="G153" s="83">
        <f>'[2]28а) ВЛ город готов'!F150</f>
        <v>5</v>
      </c>
      <c r="H153" s="83">
        <f>'[2]28а) ВЛ город готов'!G150</f>
        <v>53.473289999999999</v>
      </c>
    </row>
    <row r="154" spans="2:8" hidden="1" x14ac:dyDescent="0.3">
      <c r="B154" s="60"/>
      <c r="C154" s="73" t="s">
        <v>3</v>
      </c>
      <c r="D154" s="84"/>
      <c r="E154" s="84"/>
      <c r="F154" s="85"/>
      <c r="G154" s="85"/>
      <c r="H154" s="85"/>
    </row>
    <row r="155" spans="2:8" hidden="1" x14ac:dyDescent="0.3">
      <c r="B155" s="60"/>
      <c r="C155" s="73" t="s">
        <v>5</v>
      </c>
      <c r="D155" s="84"/>
      <c r="E155" s="84"/>
      <c r="F155" s="85"/>
      <c r="G155" s="85"/>
      <c r="H155" s="85"/>
    </row>
    <row r="156" spans="2:8" hidden="1" x14ac:dyDescent="0.3">
      <c r="B156" s="60"/>
      <c r="C156" s="73" t="s">
        <v>6</v>
      </c>
      <c r="D156" s="84"/>
      <c r="E156" s="84"/>
      <c r="F156" s="85"/>
      <c r="G156" s="85"/>
      <c r="H156" s="85"/>
    </row>
    <row r="157" spans="2:8" hidden="1" x14ac:dyDescent="0.3">
      <c r="B157" s="60"/>
      <c r="C157" s="73" t="s">
        <v>7</v>
      </c>
      <c r="D157" s="84"/>
      <c r="E157" s="84"/>
      <c r="F157" s="85"/>
      <c r="G157" s="85"/>
      <c r="H157" s="85"/>
    </row>
    <row r="158" spans="2:8" hidden="1" x14ac:dyDescent="0.3">
      <c r="B158" s="60"/>
      <c r="C158" s="73" t="s">
        <v>8</v>
      </c>
      <c r="D158" s="84"/>
      <c r="E158" s="84"/>
      <c r="F158" s="85"/>
      <c r="G158" s="85"/>
      <c r="H158" s="85"/>
    </row>
    <row r="159" spans="2:8" x14ac:dyDescent="0.3">
      <c r="B159" s="70" t="s">
        <v>151</v>
      </c>
      <c r="C159" s="79" t="s">
        <v>152</v>
      </c>
      <c r="D159" s="80"/>
      <c r="E159" s="80"/>
      <c r="F159" s="72">
        <f>F160+F161+F162+F163+F164+F165</f>
        <v>0</v>
      </c>
      <c r="G159" s="72">
        <f t="shared" ref="G159" si="40">G160+G161+G162+G163+G164+G165</f>
        <v>0</v>
      </c>
      <c r="H159" s="72">
        <f t="shared" ref="H159" si="41">H160+H161+H162+H163+H164+H165</f>
        <v>0</v>
      </c>
    </row>
    <row r="160" spans="2:8" hidden="1" outlineLevel="1" x14ac:dyDescent="0.3">
      <c r="B160" s="60"/>
      <c r="C160" s="73" t="s">
        <v>4</v>
      </c>
      <c r="D160" s="60"/>
      <c r="E160" s="60"/>
      <c r="F160" s="81"/>
      <c r="G160" s="81"/>
      <c r="H160" s="81"/>
    </row>
    <row r="161" spans="2:8" hidden="1" outlineLevel="1" x14ac:dyDescent="0.3">
      <c r="B161" s="60"/>
      <c r="C161" s="73" t="s">
        <v>3</v>
      </c>
      <c r="D161" s="60"/>
      <c r="E161" s="60"/>
      <c r="F161" s="81"/>
      <c r="G161" s="81"/>
      <c r="H161" s="81"/>
    </row>
    <row r="162" spans="2:8" hidden="1" outlineLevel="1" x14ac:dyDescent="0.3">
      <c r="B162" s="60"/>
      <c r="C162" s="73" t="s">
        <v>5</v>
      </c>
      <c r="D162" s="60"/>
      <c r="E162" s="60"/>
      <c r="F162" s="81"/>
      <c r="G162" s="81"/>
      <c r="H162" s="81"/>
    </row>
    <row r="163" spans="2:8" hidden="1" outlineLevel="1" x14ac:dyDescent="0.3">
      <c r="B163" s="60"/>
      <c r="C163" s="73" t="s">
        <v>6</v>
      </c>
      <c r="D163" s="60"/>
      <c r="E163" s="60"/>
      <c r="F163" s="81"/>
      <c r="G163" s="81"/>
      <c r="H163" s="81"/>
    </row>
    <row r="164" spans="2:8" hidden="1" outlineLevel="1" x14ac:dyDescent="0.3">
      <c r="B164" s="60"/>
      <c r="C164" s="73" t="s">
        <v>7</v>
      </c>
      <c r="D164" s="60"/>
      <c r="E164" s="60"/>
      <c r="F164" s="81"/>
      <c r="G164" s="81"/>
      <c r="H164" s="81"/>
    </row>
    <row r="165" spans="2:8" hidden="1" outlineLevel="1" x14ac:dyDescent="0.3">
      <c r="B165" s="60"/>
      <c r="C165" s="73" t="s">
        <v>8</v>
      </c>
      <c r="D165" s="60"/>
      <c r="E165" s="60"/>
      <c r="F165" s="81"/>
      <c r="G165" s="81"/>
      <c r="H165" s="81"/>
    </row>
    <row r="166" spans="2:8" collapsed="1" x14ac:dyDescent="0.3">
      <c r="B166" s="70" t="s">
        <v>153</v>
      </c>
      <c r="C166" s="79" t="s">
        <v>154</v>
      </c>
      <c r="D166" s="80"/>
      <c r="E166" s="80"/>
      <c r="F166" s="72">
        <f>F167+F168+F169+F170+F171+F172</f>
        <v>0</v>
      </c>
      <c r="G166" s="72">
        <f t="shared" ref="G166" si="42">G167+G168+G169+G170+G171+G172</f>
        <v>0</v>
      </c>
      <c r="H166" s="72">
        <f t="shared" ref="H166" si="43">H167+H168+H169+H170+H171+H172</f>
        <v>0</v>
      </c>
    </row>
    <row r="167" spans="2:8" hidden="1" outlineLevel="1" x14ac:dyDescent="0.3">
      <c r="B167" s="60"/>
      <c r="C167" s="73" t="s">
        <v>4</v>
      </c>
      <c r="D167" s="60"/>
      <c r="E167" s="60"/>
      <c r="F167" s="81"/>
      <c r="G167" s="81"/>
      <c r="H167" s="81"/>
    </row>
    <row r="168" spans="2:8" hidden="1" outlineLevel="1" x14ac:dyDescent="0.3">
      <c r="B168" s="60"/>
      <c r="C168" s="73" t="s">
        <v>3</v>
      </c>
      <c r="D168" s="60"/>
      <c r="E168" s="60"/>
      <c r="F168" s="81"/>
      <c r="G168" s="81"/>
      <c r="H168" s="81"/>
    </row>
    <row r="169" spans="2:8" hidden="1" outlineLevel="1" x14ac:dyDescent="0.3">
      <c r="B169" s="60"/>
      <c r="C169" s="73" t="s">
        <v>5</v>
      </c>
      <c r="D169" s="60"/>
      <c r="E169" s="60"/>
      <c r="F169" s="81"/>
      <c r="G169" s="81"/>
      <c r="H169" s="81"/>
    </row>
    <row r="170" spans="2:8" hidden="1" outlineLevel="1" x14ac:dyDescent="0.3">
      <c r="B170" s="60"/>
      <c r="C170" s="73" t="s">
        <v>6</v>
      </c>
      <c r="D170" s="60"/>
      <c r="E170" s="60"/>
      <c r="F170" s="81"/>
      <c r="G170" s="81"/>
      <c r="H170" s="81"/>
    </row>
    <row r="171" spans="2:8" hidden="1" outlineLevel="1" x14ac:dyDescent="0.3">
      <c r="B171" s="60"/>
      <c r="C171" s="73" t="s">
        <v>7</v>
      </c>
      <c r="D171" s="60"/>
      <c r="E171" s="60"/>
      <c r="F171" s="81"/>
      <c r="G171" s="81"/>
      <c r="H171" s="81"/>
    </row>
    <row r="172" spans="2:8" hidden="1" outlineLevel="1" x14ac:dyDescent="0.3">
      <c r="B172" s="60"/>
      <c r="C172" s="73" t="s">
        <v>8</v>
      </c>
      <c r="D172" s="60"/>
      <c r="E172" s="60"/>
      <c r="F172" s="81"/>
      <c r="G172" s="81"/>
      <c r="H172" s="81"/>
    </row>
    <row r="173" spans="2:8" collapsed="1" x14ac:dyDescent="0.3">
      <c r="B173" s="86" t="s">
        <v>155</v>
      </c>
      <c r="C173" s="79" t="s">
        <v>156</v>
      </c>
      <c r="D173" s="80"/>
      <c r="E173" s="80"/>
      <c r="F173" s="72">
        <f>F174+F175+F176+F177+F178+F179</f>
        <v>0</v>
      </c>
      <c r="G173" s="72">
        <f t="shared" ref="G173" si="44">G174+G175+G176+G177+G178+G179</f>
        <v>0</v>
      </c>
      <c r="H173" s="72">
        <f t="shared" ref="H173" si="45">H174+H175+H176+H177+H178+H179</f>
        <v>0</v>
      </c>
    </row>
    <row r="174" spans="2:8" hidden="1" outlineLevel="1" x14ac:dyDescent="0.3">
      <c r="B174" s="60"/>
      <c r="C174" s="73" t="s">
        <v>4</v>
      </c>
      <c r="D174" s="60"/>
      <c r="E174" s="60"/>
      <c r="F174" s="81"/>
      <c r="G174" s="81"/>
      <c r="H174" s="81"/>
    </row>
    <row r="175" spans="2:8" hidden="1" outlineLevel="1" x14ac:dyDescent="0.3">
      <c r="B175" s="60"/>
      <c r="C175" s="73" t="s">
        <v>3</v>
      </c>
      <c r="D175" s="60"/>
      <c r="E175" s="60"/>
      <c r="F175" s="81"/>
      <c r="G175" s="81"/>
      <c r="H175" s="81"/>
    </row>
    <row r="176" spans="2:8" hidden="1" outlineLevel="1" x14ac:dyDescent="0.3">
      <c r="B176" s="60"/>
      <c r="C176" s="73" t="s">
        <v>5</v>
      </c>
      <c r="D176" s="60"/>
      <c r="E176" s="60"/>
      <c r="F176" s="81"/>
      <c r="G176" s="81"/>
      <c r="H176" s="81"/>
    </row>
    <row r="177" spans="1:8" hidden="1" outlineLevel="1" x14ac:dyDescent="0.3">
      <c r="B177" s="60"/>
      <c r="C177" s="73" t="s">
        <v>6</v>
      </c>
      <c r="D177" s="60"/>
      <c r="E177" s="60"/>
      <c r="F177" s="81"/>
      <c r="G177" s="81"/>
      <c r="H177" s="81"/>
    </row>
    <row r="178" spans="1:8" hidden="1" outlineLevel="1" x14ac:dyDescent="0.3">
      <c r="B178" s="60"/>
      <c r="C178" s="73" t="s">
        <v>7</v>
      </c>
      <c r="D178" s="60"/>
      <c r="E178" s="60"/>
      <c r="F178" s="81"/>
      <c r="G178" s="81"/>
      <c r="H178" s="81"/>
    </row>
    <row r="179" spans="1:8" hidden="1" outlineLevel="1" x14ac:dyDescent="0.3">
      <c r="A179" s="7"/>
      <c r="B179" s="78"/>
      <c r="C179" s="73" t="s">
        <v>8</v>
      </c>
      <c r="D179" s="60"/>
      <c r="E179" s="60"/>
      <c r="F179" s="81"/>
      <c r="G179" s="81"/>
      <c r="H179" s="81"/>
    </row>
    <row r="180" spans="1:8" collapsed="1" x14ac:dyDescent="0.3">
      <c r="A180" s="7"/>
      <c r="B180" s="70" t="s">
        <v>157</v>
      </c>
      <c r="C180" s="77" t="s">
        <v>158</v>
      </c>
      <c r="D180" s="80"/>
      <c r="E180" s="80"/>
      <c r="F180" s="72">
        <f>F181+F182+F183+F184+F185+F186</f>
        <v>0</v>
      </c>
      <c r="G180" s="72">
        <f t="shared" ref="G180" si="46">G181+G182+G183+G184+G185+G186</f>
        <v>0</v>
      </c>
      <c r="H180" s="72">
        <f t="shared" ref="H180" si="47">H181+H182+H183+H184+H185+H186</f>
        <v>0</v>
      </c>
    </row>
    <row r="181" spans="1:8" hidden="1" outlineLevel="1" x14ac:dyDescent="0.3">
      <c r="B181" s="60"/>
      <c r="C181" s="73" t="s">
        <v>4</v>
      </c>
      <c r="D181" s="60"/>
      <c r="E181" s="60"/>
      <c r="F181" s="81"/>
      <c r="G181" s="81"/>
      <c r="H181" s="81"/>
    </row>
    <row r="182" spans="1:8" hidden="1" outlineLevel="1" x14ac:dyDescent="0.3">
      <c r="B182" s="60"/>
      <c r="C182" s="73" t="s">
        <v>3</v>
      </c>
      <c r="D182" s="60"/>
      <c r="E182" s="60"/>
      <c r="F182" s="81"/>
      <c r="G182" s="81"/>
      <c r="H182" s="81"/>
    </row>
    <row r="183" spans="1:8" hidden="1" outlineLevel="1" x14ac:dyDescent="0.3">
      <c r="B183" s="60"/>
      <c r="C183" s="73" t="s">
        <v>5</v>
      </c>
      <c r="D183" s="60"/>
      <c r="E183" s="60"/>
      <c r="F183" s="81"/>
      <c r="G183" s="81"/>
      <c r="H183" s="81"/>
    </row>
    <row r="184" spans="1:8" hidden="1" outlineLevel="1" x14ac:dyDescent="0.3">
      <c r="B184" s="60"/>
      <c r="C184" s="73" t="s">
        <v>6</v>
      </c>
      <c r="D184" s="60"/>
      <c r="E184" s="60"/>
      <c r="F184" s="81"/>
      <c r="G184" s="81"/>
      <c r="H184" s="81"/>
    </row>
    <row r="185" spans="1:8" hidden="1" outlineLevel="1" x14ac:dyDescent="0.3">
      <c r="B185" s="60"/>
      <c r="C185" s="73" t="s">
        <v>7</v>
      </c>
      <c r="D185" s="60"/>
      <c r="E185" s="60"/>
      <c r="F185" s="81"/>
      <c r="G185" s="81"/>
      <c r="H185" s="81"/>
    </row>
    <row r="186" spans="1:8" hidden="1" outlineLevel="1" x14ac:dyDescent="0.3">
      <c r="B186" s="60"/>
      <c r="C186" s="73" t="s">
        <v>8</v>
      </c>
      <c r="D186" s="60"/>
      <c r="E186" s="60"/>
      <c r="F186" s="81"/>
      <c r="G186" s="81"/>
      <c r="H186" s="81"/>
    </row>
    <row r="187" spans="1:8" ht="18" collapsed="1" x14ac:dyDescent="0.3">
      <c r="B187" s="67" t="s">
        <v>159</v>
      </c>
      <c r="C187" s="68" t="s">
        <v>1</v>
      </c>
      <c r="D187" s="67"/>
      <c r="E187" s="67"/>
      <c r="F187" s="69">
        <f>F188+F195+F202+F209+F216+F223+F230+F244+F251+F258+F265+F272+F279+F286+F293+F300+F307+F314+F321+F335+F342+F349</f>
        <v>0</v>
      </c>
      <c r="G187" s="69">
        <f t="shared" ref="G187:H187" si="48">G188+G195+G202+G209+G216+G223+G230+G244+G251+G258+G265+G272+G279+G286+G293+G300+G307+G314+G321+G335+G342+G349</f>
        <v>0</v>
      </c>
      <c r="H187" s="69">
        <f t="shared" si="48"/>
        <v>0</v>
      </c>
    </row>
    <row r="188" spans="1:8" x14ac:dyDescent="0.3">
      <c r="B188" s="87" t="s">
        <v>160</v>
      </c>
      <c r="C188" s="88" t="s">
        <v>161</v>
      </c>
      <c r="D188" s="87"/>
      <c r="E188" s="87"/>
      <c r="F188" s="89">
        <f>F189+F190+F191+F192+F193+F194</f>
        <v>0</v>
      </c>
      <c r="G188" s="89">
        <f t="shared" ref="G188:H188" si="49">G189+G190+G191+G192+G193+G194</f>
        <v>0</v>
      </c>
      <c r="H188" s="89">
        <f t="shared" si="49"/>
        <v>0</v>
      </c>
    </row>
    <row r="189" spans="1:8" hidden="1" outlineLevel="1" x14ac:dyDescent="0.3">
      <c r="B189" s="60"/>
      <c r="C189" s="73" t="s">
        <v>4</v>
      </c>
      <c r="D189" s="60"/>
      <c r="E189" s="60"/>
      <c r="F189" s="81"/>
      <c r="G189" s="81"/>
      <c r="H189" s="81"/>
    </row>
    <row r="190" spans="1:8" hidden="1" outlineLevel="1" x14ac:dyDescent="0.3">
      <c r="B190" s="60"/>
      <c r="C190" s="73" t="s">
        <v>3</v>
      </c>
      <c r="D190" s="60"/>
      <c r="E190" s="60"/>
      <c r="F190" s="81"/>
      <c r="G190" s="81"/>
      <c r="H190" s="81"/>
    </row>
    <row r="191" spans="1:8" hidden="1" outlineLevel="1" x14ac:dyDescent="0.3">
      <c r="B191" s="60"/>
      <c r="C191" s="73" t="s">
        <v>5</v>
      </c>
      <c r="D191" s="60"/>
      <c r="E191" s="60"/>
      <c r="F191" s="81"/>
      <c r="G191" s="81"/>
      <c r="H191" s="81"/>
    </row>
    <row r="192" spans="1:8" hidden="1" outlineLevel="1" x14ac:dyDescent="0.3">
      <c r="B192" s="60"/>
      <c r="C192" s="73" t="s">
        <v>6</v>
      </c>
      <c r="D192" s="60"/>
      <c r="E192" s="60"/>
      <c r="F192" s="81"/>
      <c r="G192" s="81"/>
      <c r="H192" s="81"/>
    </row>
    <row r="193" spans="2:8" hidden="1" outlineLevel="1" x14ac:dyDescent="0.3">
      <c r="B193" s="60"/>
      <c r="C193" s="73" t="s">
        <v>7</v>
      </c>
      <c r="D193" s="60"/>
      <c r="E193" s="60"/>
      <c r="F193" s="81"/>
      <c r="G193" s="81"/>
      <c r="H193" s="81"/>
    </row>
    <row r="194" spans="2:8" hidden="1" outlineLevel="1" x14ac:dyDescent="0.3">
      <c r="B194" s="60"/>
      <c r="C194" s="73" t="s">
        <v>8</v>
      </c>
      <c r="D194" s="60"/>
      <c r="E194" s="60"/>
      <c r="F194" s="81"/>
      <c r="G194" s="81"/>
      <c r="H194" s="81"/>
    </row>
    <row r="195" spans="2:8" collapsed="1" x14ac:dyDescent="0.3">
      <c r="B195" s="70" t="s">
        <v>162</v>
      </c>
      <c r="C195" s="79" t="s">
        <v>163</v>
      </c>
      <c r="D195" s="80"/>
      <c r="E195" s="80"/>
      <c r="F195" s="89">
        <f>F196+F197+F198+F199+F200+F201</f>
        <v>0</v>
      </c>
      <c r="G195" s="89">
        <f t="shared" ref="G195" si="50">G196+G197+G198+G199+G200+G201</f>
        <v>0</v>
      </c>
      <c r="H195" s="89">
        <f t="shared" ref="H195" si="51">H196+H197+H198+H199+H200+H201</f>
        <v>0</v>
      </c>
    </row>
    <row r="196" spans="2:8" hidden="1" outlineLevel="1" x14ac:dyDescent="0.3">
      <c r="B196" s="60"/>
      <c r="C196" s="73" t="s">
        <v>4</v>
      </c>
      <c r="D196" s="60"/>
      <c r="E196" s="60"/>
      <c r="F196" s="81"/>
      <c r="G196" s="81"/>
      <c r="H196" s="81"/>
    </row>
    <row r="197" spans="2:8" hidden="1" outlineLevel="1" x14ac:dyDescent="0.3">
      <c r="B197" s="60"/>
      <c r="C197" s="73" t="s">
        <v>3</v>
      </c>
      <c r="D197" s="60"/>
      <c r="E197" s="60"/>
      <c r="F197" s="81"/>
      <c r="G197" s="81"/>
      <c r="H197" s="81"/>
    </row>
    <row r="198" spans="2:8" hidden="1" outlineLevel="1" x14ac:dyDescent="0.3">
      <c r="B198" s="60"/>
      <c r="C198" s="73" t="s">
        <v>5</v>
      </c>
      <c r="D198" s="60"/>
      <c r="E198" s="60"/>
      <c r="F198" s="81"/>
      <c r="G198" s="81"/>
      <c r="H198" s="81"/>
    </row>
    <row r="199" spans="2:8" hidden="1" outlineLevel="1" x14ac:dyDescent="0.3">
      <c r="B199" s="60"/>
      <c r="C199" s="73" t="s">
        <v>6</v>
      </c>
      <c r="D199" s="60"/>
      <c r="E199" s="60"/>
      <c r="F199" s="81"/>
      <c r="G199" s="81"/>
      <c r="H199" s="81"/>
    </row>
    <row r="200" spans="2:8" hidden="1" outlineLevel="1" x14ac:dyDescent="0.3">
      <c r="B200" s="60"/>
      <c r="C200" s="73" t="s">
        <v>7</v>
      </c>
      <c r="D200" s="60"/>
      <c r="E200" s="60"/>
      <c r="F200" s="81"/>
      <c r="G200" s="81"/>
      <c r="H200" s="81"/>
    </row>
    <row r="201" spans="2:8" hidden="1" outlineLevel="1" x14ac:dyDescent="0.3">
      <c r="B201" s="60"/>
      <c r="C201" s="73" t="s">
        <v>8</v>
      </c>
      <c r="D201" s="60"/>
      <c r="E201" s="60"/>
      <c r="F201" s="81"/>
      <c r="G201" s="81"/>
      <c r="H201" s="81"/>
    </row>
    <row r="202" spans="2:8" collapsed="1" x14ac:dyDescent="0.3">
      <c r="B202" s="70" t="s">
        <v>164</v>
      </c>
      <c r="C202" s="79" t="s">
        <v>165</v>
      </c>
      <c r="D202" s="80"/>
      <c r="E202" s="80"/>
      <c r="F202" s="89">
        <f>F203+F204+F205+F206+F207+F208</f>
        <v>0</v>
      </c>
      <c r="G202" s="89">
        <f t="shared" ref="G202" si="52">G203+G204+G205+G206+G207+G208</f>
        <v>0</v>
      </c>
      <c r="H202" s="89">
        <f t="shared" ref="H202" si="53">H203+H204+H205+H206+H207+H208</f>
        <v>0</v>
      </c>
    </row>
    <row r="203" spans="2:8" hidden="1" outlineLevel="1" x14ac:dyDescent="0.3">
      <c r="B203" s="60"/>
      <c r="C203" s="73" t="s">
        <v>4</v>
      </c>
      <c r="D203" s="60"/>
      <c r="E203" s="60"/>
      <c r="F203" s="81"/>
      <c r="G203" s="81"/>
      <c r="H203" s="81"/>
    </row>
    <row r="204" spans="2:8" hidden="1" outlineLevel="1" x14ac:dyDescent="0.3">
      <c r="B204" s="60"/>
      <c r="C204" s="73" t="s">
        <v>3</v>
      </c>
      <c r="D204" s="60"/>
      <c r="E204" s="60"/>
      <c r="F204" s="81"/>
      <c r="G204" s="81"/>
      <c r="H204" s="81"/>
    </row>
    <row r="205" spans="2:8" hidden="1" outlineLevel="1" x14ac:dyDescent="0.3">
      <c r="B205" s="60"/>
      <c r="C205" s="73" t="s">
        <v>5</v>
      </c>
      <c r="D205" s="60"/>
      <c r="E205" s="60"/>
      <c r="F205" s="81"/>
      <c r="G205" s="81"/>
      <c r="H205" s="81"/>
    </row>
    <row r="206" spans="2:8" hidden="1" outlineLevel="1" x14ac:dyDescent="0.3">
      <c r="B206" s="60"/>
      <c r="C206" s="73" t="s">
        <v>6</v>
      </c>
      <c r="D206" s="60"/>
      <c r="E206" s="60"/>
      <c r="F206" s="81"/>
      <c r="G206" s="81"/>
      <c r="H206" s="81"/>
    </row>
    <row r="207" spans="2:8" hidden="1" outlineLevel="1" x14ac:dyDescent="0.3">
      <c r="B207" s="60"/>
      <c r="C207" s="73" t="s">
        <v>7</v>
      </c>
      <c r="D207" s="60"/>
      <c r="E207" s="60"/>
      <c r="F207" s="81"/>
      <c r="G207" s="81"/>
      <c r="H207" s="81"/>
    </row>
    <row r="208" spans="2:8" hidden="1" outlineLevel="1" x14ac:dyDescent="0.3">
      <c r="B208" s="60"/>
      <c r="C208" s="73" t="s">
        <v>8</v>
      </c>
      <c r="D208" s="60"/>
      <c r="E208" s="60"/>
      <c r="F208" s="81"/>
      <c r="G208" s="81"/>
      <c r="H208" s="81"/>
    </row>
    <row r="209" spans="2:8" collapsed="1" x14ac:dyDescent="0.3">
      <c r="B209" s="70" t="s">
        <v>166</v>
      </c>
      <c r="C209" s="77" t="s">
        <v>167</v>
      </c>
      <c r="D209" s="80"/>
      <c r="E209" s="80"/>
      <c r="F209" s="89">
        <f>F210+F211+F212+F213+F214+F215</f>
        <v>0</v>
      </c>
      <c r="G209" s="89">
        <f t="shared" ref="G209" si="54">G210+G211+G212+G213+G214+G215</f>
        <v>0</v>
      </c>
      <c r="H209" s="89">
        <f t="shared" ref="H209" si="55">H210+H211+H212+H213+H214+H215</f>
        <v>0</v>
      </c>
    </row>
    <row r="210" spans="2:8" hidden="1" outlineLevel="1" x14ac:dyDescent="0.3">
      <c r="B210" s="60"/>
      <c r="C210" s="73" t="s">
        <v>4</v>
      </c>
      <c r="D210" s="60"/>
      <c r="E210" s="60"/>
      <c r="F210" s="81"/>
      <c r="G210" s="81"/>
      <c r="H210" s="81"/>
    </row>
    <row r="211" spans="2:8" hidden="1" outlineLevel="1" x14ac:dyDescent="0.3">
      <c r="B211" s="60"/>
      <c r="C211" s="73" t="s">
        <v>3</v>
      </c>
      <c r="D211" s="60"/>
      <c r="E211" s="60"/>
      <c r="F211" s="81"/>
      <c r="G211" s="81"/>
      <c r="H211" s="81"/>
    </row>
    <row r="212" spans="2:8" hidden="1" outlineLevel="1" x14ac:dyDescent="0.3">
      <c r="B212" s="60"/>
      <c r="C212" s="73" t="s">
        <v>5</v>
      </c>
      <c r="D212" s="60"/>
      <c r="E212" s="60"/>
      <c r="F212" s="81"/>
      <c r="G212" s="81"/>
      <c r="H212" s="81"/>
    </row>
    <row r="213" spans="2:8" hidden="1" outlineLevel="1" x14ac:dyDescent="0.3">
      <c r="B213" s="60"/>
      <c r="C213" s="73" t="s">
        <v>6</v>
      </c>
      <c r="D213" s="60"/>
      <c r="E213" s="60"/>
      <c r="F213" s="81"/>
      <c r="G213" s="81"/>
      <c r="H213" s="81"/>
    </row>
    <row r="214" spans="2:8" hidden="1" outlineLevel="1" x14ac:dyDescent="0.3">
      <c r="B214" s="60"/>
      <c r="C214" s="73" t="s">
        <v>7</v>
      </c>
      <c r="D214" s="60"/>
      <c r="E214" s="60"/>
      <c r="F214" s="81"/>
      <c r="G214" s="81"/>
      <c r="H214" s="81"/>
    </row>
    <row r="215" spans="2:8" hidden="1" outlineLevel="1" x14ac:dyDescent="0.3">
      <c r="B215" s="60"/>
      <c r="C215" s="73" t="s">
        <v>8</v>
      </c>
      <c r="D215" s="60"/>
      <c r="E215" s="60"/>
      <c r="F215" s="81"/>
      <c r="G215" s="81"/>
      <c r="H215" s="81"/>
    </row>
    <row r="216" spans="2:8" collapsed="1" x14ac:dyDescent="0.3">
      <c r="B216" s="70" t="s">
        <v>168</v>
      </c>
      <c r="C216" s="77" t="s">
        <v>169</v>
      </c>
      <c r="D216" s="80"/>
      <c r="E216" s="80"/>
      <c r="F216" s="89">
        <f>F217+F218+F219+F220+F221+F222</f>
        <v>0</v>
      </c>
      <c r="G216" s="89">
        <f t="shared" ref="G216" si="56">G217+G218+G219+G220+G221+G222</f>
        <v>0</v>
      </c>
      <c r="H216" s="89">
        <f t="shared" ref="H216" si="57">H217+H218+H219+H220+H221+H222</f>
        <v>0</v>
      </c>
    </row>
    <row r="217" spans="2:8" hidden="1" outlineLevel="1" x14ac:dyDescent="0.3">
      <c r="B217" s="60"/>
      <c r="C217" s="73" t="s">
        <v>4</v>
      </c>
      <c r="D217" s="60"/>
      <c r="E217" s="60"/>
      <c r="F217" s="81"/>
      <c r="G217" s="81"/>
      <c r="H217" s="81"/>
    </row>
    <row r="218" spans="2:8" hidden="1" outlineLevel="1" x14ac:dyDescent="0.3">
      <c r="B218" s="60"/>
      <c r="C218" s="73" t="s">
        <v>3</v>
      </c>
      <c r="D218" s="60"/>
      <c r="E218" s="60"/>
      <c r="F218" s="81"/>
      <c r="G218" s="81"/>
      <c r="H218" s="81"/>
    </row>
    <row r="219" spans="2:8" hidden="1" outlineLevel="1" x14ac:dyDescent="0.3">
      <c r="B219" s="60"/>
      <c r="C219" s="73" t="s">
        <v>5</v>
      </c>
      <c r="D219" s="60"/>
      <c r="E219" s="60"/>
      <c r="F219" s="81"/>
      <c r="G219" s="81"/>
      <c r="H219" s="81"/>
    </row>
    <row r="220" spans="2:8" hidden="1" outlineLevel="1" x14ac:dyDescent="0.3">
      <c r="B220" s="60"/>
      <c r="C220" s="73" t="s">
        <v>6</v>
      </c>
      <c r="D220" s="60"/>
      <c r="E220" s="60"/>
      <c r="F220" s="81"/>
      <c r="G220" s="81"/>
      <c r="H220" s="81"/>
    </row>
    <row r="221" spans="2:8" hidden="1" outlineLevel="1" x14ac:dyDescent="0.3">
      <c r="B221" s="60"/>
      <c r="C221" s="73" t="s">
        <v>7</v>
      </c>
      <c r="D221" s="60"/>
      <c r="E221" s="60"/>
      <c r="F221" s="81"/>
      <c r="G221" s="81"/>
      <c r="H221" s="81"/>
    </row>
    <row r="222" spans="2:8" hidden="1" outlineLevel="1" x14ac:dyDescent="0.3">
      <c r="B222" s="60"/>
      <c r="C222" s="73" t="s">
        <v>8</v>
      </c>
      <c r="D222" s="60"/>
      <c r="E222" s="60"/>
      <c r="F222" s="81"/>
      <c r="G222" s="81"/>
      <c r="H222" s="81"/>
    </row>
    <row r="223" spans="2:8" collapsed="1" x14ac:dyDescent="0.3">
      <c r="B223" s="70" t="s">
        <v>170</v>
      </c>
      <c r="C223" s="77" t="s">
        <v>171</v>
      </c>
      <c r="D223" s="80"/>
      <c r="E223" s="80"/>
      <c r="F223" s="89">
        <f>F224+F225+F226+F227+F228+F229</f>
        <v>0</v>
      </c>
      <c r="G223" s="89">
        <f t="shared" ref="G223" si="58">G224+G225+G226+G227+G228+G229</f>
        <v>0</v>
      </c>
      <c r="H223" s="89">
        <f t="shared" ref="H223" si="59">H224+H225+H226+H227+H228+H229</f>
        <v>0</v>
      </c>
    </row>
    <row r="224" spans="2:8" hidden="1" outlineLevel="1" x14ac:dyDescent="0.3">
      <c r="B224" s="78"/>
      <c r="C224" s="73" t="s">
        <v>4</v>
      </c>
      <c r="D224" s="60"/>
      <c r="E224" s="60"/>
      <c r="F224" s="81"/>
      <c r="G224" s="81"/>
      <c r="H224" s="81"/>
    </row>
    <row r="225" spans="2:8" hidden="1" outlineLevel="1" x14ac:dyDescent="0.3">
      <c r="B225" s="78"/>
      <c r="C225" s="73" t="s">
        <v>3</v>
      </c>
      <c r="D225" s="60"/>
      <c r="E225" s="60"/>
      <c r="F225" s="81"/>
      <c r="G225" s="81"/>
      <c r="H225" s="81"/>
    </row>
    <row r="226" spans="2:8" hidden="1" outlineLevel="1" x14ac:dyDescent="0.3">
      <c r="B226" s="78"/>
      <c r="C226" s="73" t="s">
        <v>5</v>
      </c>
      <c r="D226" s="60"/>
      <c r="E226" s="60"/>
      <c r="F226" s="81"/>
      <c r="G226" s="81"/>
      <c r="H226" s="81"/>
    </row>
    <row r="227" spans="2:8" hidden="1" outlineLevel="1" x14ac:dyDescent="0.3">
      <c r="B227" s="78"/>
      <c r="C227" s="73" t="s">
        <v>6</v>
      </c>
      <c r="D227" s="60"/>
      <c r="E227" s="60"/>
      <c r="F227" s="81"/>
      <c r="G227" s="81"/>
      <c r="H227" s="81"/>
    </row>
    <row r="228" spans="2:8" hidden="1" outlineLevel="1" x14ac:dyDescent="0.3">
      <c r="B228" s="78"/>
      <c r="C228" s="73" t="s">
        <v>7</v>
      </c>
      <c r="D228" s="60"/>
      <c r="E228" s="60"/>
      <c r="F228" s="81"/>
      <c r="G228" s="81"/>
      <c r="H228" s="81"/>
    </row>
    <row r="229" spans="2:8" hidden="1" outlineLevel="1" x14ac:dyDescent="0.3">
      <c r="B229" s="78"/>
      <c r="C229" s="73" t="s">
        <v>8</v>
      </c>
      <c r="D229" s="60"/>
      <c r="E229" s="60"/>
      <c r="F229" s="81"/>
      <c r="G229" s="81"/>
      <c r="H229" s="81"/>
    </row>
    <row r="230" spans="2:8" collapsed="1" x14ac:dyDescent="0.3">
      <c r="B230" s="90" t="s">
        <v>172</v>
      </c>
      <c r="C230" s="77" t="s">
        <v>173</v>
      </c>
      <c r="D230" s="80"/>
      <c r="E230" s="80"/>
      <c r="F230" s="89">
        <f>F231+F232+F233+F234+F235+F236</f>
        <v>0</v>
      </c>
      <c r="G230" s="89">
        <f t="shared" ref="G230" si="60">G231+G232+G233+G234+G235+G236</f>
        <v>0</v>
      </c>
      <c r="H230" s="89">
        <f t="shared" ref="H230" si="61">H231+H232+H233+H234+H235+H236</f>
        <v>0</v>
      </c>
    </row>
    <row r="231" spans="2:8" hidden="1" outlineLevel="1" x14ac:dyDescent="0.3">
      <c r="B231" s="78"/>
      <c r="C231" s="73" t="s">
        <v>4</v>
      </c>
      <c r="D231" s="60"/>
      <c r="E231" s="60"/>
      <c r="F231" s="81"/>
      <c r="G231" s="81"/>
      <c r="H231" s="81"/>
    </row>
    <row r="232" spans="2:8" hidden="1" outlineLevel="1" x14ac:dyDescent="0.3">
      <c r="B232" s="78"/>
      <c r="C232" s="73" t="s">
        <v>3</v>
      </c>
      <c r="D232" s="60"/>
      <c r="E232" s="60"/>
      <c r="F232" s="81"/>
      <c r="G232" s="81"/>
      <c r="H232" s="81"/>
    </row>
    <row r="233" spans="2:8" hidden="1" outlineLevel="1" x14ac:dyDescent="0.3">
      <c r="B233" s="78"/>
      <c r="C233" s="73" t="s">
        <v>5</v>
      </c>
      <c r="D233" s="60"/>
      <c r="E233" s="60"/>
      <c r="F233" s="81"/>
      <c r="G233" s="81"/>
      <c r="H233" s="81"/>
    </row>
    <row r="234" spans="2:8" hidden="1" outlineLevel="1" x14ac:dyDescent="0.3">
      <c r="B234" s="78"/>
      <c r="C234" s="73" t="s">
        <v>6</v>
      </c>
      <c r="D234" s="60"/>
      <c r="E234" s="60"/>
      <c r="F234" s="81"/>
      <c r="G234" s="81"/>
      <c r="H234" s="81"/>
    </row>
    <row r="235" spans="2:8" hidden="1" outlineLevel="1" x14ac:dyDescent="0.3">
      <c r="B235" s="78"/>
      <c r="C235" s="73" t="s">
        <v>7</v>
      </c>
      <c r="D235" s="60"/>
      <c r="E235" s="60"/>
      <c r="F235" s="81"/>
      <c r="G235" s="81"/>
      <c r="H235" s="81"/>
    </row>
    <row r="236" spans="2:8" hidden="1" outlineLevel="1" x14ac:dyDescent="0.3">
      <c r="B236" s="78"/>
      <c r="C236" s="73" t="s">
        <v>8</v>
      </c>
      <c r="D236" s="60"/>
      <c r="E236" s="60"/>
      <c r="F236" s="81"/>
      <c r="G236" s="81"/>
      <c r="H236" s="81"/>
    </row>
    <row r="237" spans="2:8" collapsed="1" x14ac:dyDescent="0.3">
      <c r="B237" s="70" t="s">
        <v>174</v>
      </c>
      <c r="C237" s="77" t="s">
        <v>175</v>
      </c>
      <c r="D237" s="80"/>
      <c r="E237" s="80"/>
      <c r="F237" s="89">
        <f>F238+F239+F240+F241+F242+F243</f>
        <v>0</v>
      </c>
      <c r="G237" s="89">
        <f t="shared" ref="G237" si="62">G238+G239+G240+G241+G242+G243</f>
        <v>0</v>
      </c>
      <c r="H237" s="89">
        <f t="shared" ref="H237" si="63">H238+H239+H240+H241+H242+H243</f>
        <v>0</v>
      </c>
    </row>
    <row r="238" spans="2:8" hidden="1" outlineLevel="1" x14ac:dyDescent="0.3">
      <c r="B238" s="60"/>
      <c r="C238" s="73" t="s">
        <v>4</v>
      </c>
      <c r="D238" s="60"/>
      <c r="E238" s="60"/>
      <c r="F238" s="81"/>
      <c r="G238" s="81"/>
      <c r="H238" s="81"/>
    </row>
    <row r="239" spans="2:8" hidden="1" outlineLevel="1" x14ac:dyDescent="0.3">
      <c r="B239" s="60"/>
      <c r="C239" s="73" t="s">
        <v>3</v>
      </c>
      <c r="D239" s="60"/>
      <c r="E239" s="60"/>
      <c r="F239" s="81"/>
      <c r="G239" s="81"/>
      <c r="H239" s="81"/>
    </row>
    <row r="240" spans="2:8" hidden="1" outlineLevel="1" x14ac:dyDescent="0.3">
      <c r="B240" s="60"/>
      <c r="C240" s="73" t="s">
        <v>5</v>
      </c>
      <c r="D240" s="60"/>
      <c r="E240" s="60"/>
      <c r="F240" s="81"/>
      <c r="G240" s="81"/>
      <c r="H240" s="81"/>
    </row>
    <row r="241" spans="2:8" hidden="1" outlineLevel="1" x14ac:dyDescent="0.3">
      <c r="B241" s="60"/>
      <c r="C241" s="73" t="s">
        <v>6</v>
      </c>
      <c r="D241" s="60"/>
      <c r="E241" s="60"/>
      <c r="F241" s="81"/>
      <c r="G241" s="81"/>
      <c r="H241" s="81"/>
    </row>
    <row r="242" spans="2:8" hidden="1" outlineLevel="1" x14ac:dyDescent="0.3">
      <c r="B242" s="60"/>
      <c r="C242" s="73" t="s">
        <v>7</v>
      </c>
      <c r="D242" s="60"/>
      <c r="E242" s="60"/>
      <c r="F242" s="81"/>
      <c r="G242" s="81"/>
      <c r="H242" s="81"/>
    </row>
    <row r="243" spans="2:8" hidden="1" outlineLevel="1" x14ac:dyDescent="0.3">
      <c r="B243" s="60"/>
      <c r="C243" s="73" t="s">
        <v>8</v>
      </c>
      <c r="D243" s="60"/>
      <c r="E243" s="60"/>
      <c r="F243" s="81"/>
      <c r="G243" s="81"/>
      <c r="H243" s="81"/>
    </row>
    <row r="244" spans="2:8" collapsed="1" x14ac:dyDescent="0.3">
      <c r="B244" s="70" t="s">
        <v>176</v>
      </c>
      <c r="C244" s="77" t="s">
        <v>177</v>
      </c>
      <c r="D244" s="80"/>
      <c r="E244" s="80"/>
      <c r="F244" s="89">
        <f>F245+F246+F247+F248+F249+F250</f>
        <v>0</v>
      </c>
      <c r="G244" s="89">
        <f t="shared" ref="G244" si="64">G245+G246+G247+G248+G249+G250</f>
        <v>0</v>
      </c>
      <c r="H244" s="89">
        <f t="shared" ref="H244" si="65">H245+H246+H247+H248+H249+H250</f>
        <v>0</v>
      </c>
    </row>
    <row r="245" spans="2:8" hidden="1" outlineLevel="1" x14ac:dyDescent="0.3">
      <c r="B245" s="78"/>
      <c r="C245" s="73" t="s">
        <v>4</v>
      </c>
      <c r="D245" s="60"/>
      <c r="E245" s="60"/>
      <c r="F245" s="81"/>
      <c r="G245" s="81"/>
      <c r="H245" s="81"/>
    </row>
    <row r="246" spans="2:8" hidden="1" outlineLevel="1" x14ac:dyDescent="0.3">
      <c r="B246" s="78"/>
      <c r="C246" s="73" t="s">
        <v>3</v>
      </c>
      <c r="D246" s="60"/>
      <c r="E246" s="60"/>
      <c r="F246" s="81"/>
      <c r="G246" s="81"/>
      <c r="H246" s="81"/>
    </row>
    <row r="247" spans="2:8" hidden="1" outlineLevel="1" x14ac:dyDescent="0.3">
      <c r="B247" s="78"/>
      <c r="C247" s="73" t="s">
        <v>5</v>
      </c>
      <c r="D247" s="60"/>
      <c r="E247" s="60"/>
      <c r="F247" s="81"/>
      <c r="G247" s="81"/>
      <c r="H247" s="81"/>
    </row>
    <row r="248" spans="2:8" hidden="1" outlineLevel="1" x14ac:dyDescent="0.3">
      <c r="B248" s="78"/>
      <c r="C248" s="73" t="s">
        <v>6</v>
      </c>
      <c r="D248" s="60"/>
      <c r="E248" s="60"/>
      <c r="F248" s="81"/>
      <c r="G248" s="81"/>
      <c r="H248" s="81"/>
    </row>
    <row r="249" spans="2:8" hidden="1" outlineLevel="1" x14ac:dyDescent="0.3">
      <c r="B249" s="78"/>
      <c r="C249" s="73" t="s">
        <v>7</v>
      </c>
      <c r="D249" s="60"/>
      <c r="E249" s="60"/>
      <c r="F249" s="81"/>
      <c r="G249" s="81"/>
      <c r="H249" s="81"/>
    </row>
    <row r="250" spans="2:8" hidden="1" outlineLevel="1" x14ac:dyDescent="0.3">
      <c r="B250" s="78"/>
      <c r="C250" s="73" t="s">
        <v>8</v>
      </c>
      <c r="D250" s="60"/>
      <c r="E250" s="60"/>
      <c r="F250" s="81"/>
      <c r="G250" s="81"/>
      <c r="H250" s="81"/>
    </row>
    <row r="251" spans="2:8" collapsed="1" x14ac:dyDescent="0.3">
      <c r="B251" s="70" t="s">
        <v>178</v>
      </c>
      <c r="C251" s="77" t="s">
        <v>179</v>
      </c>
      <c r="D251" s="80"/>
      <c r="E251" s="80"/>
      <c r="F251" s="89">
        <f>F252+F253+F254+F255+F256+F257</f>
        <v>0</v>
      </c>
      <c r="G251" s="89">
        <f t="shared" ref="G251" si="66">G252+G253+G254+G255+G256+G257</f>
        <v>0</v>
      </c>
      <c r="H251" s="89">
        <f t="shared" ref="H251" si="67">H252+H253+H254+H255+H256+H257</f>
        <v>0</v>
      </c>
    </row>
    <row r="252" spans="2:8" hidden="1" outlineLevel="1" x14ac:dyDescent="0.3">
      <c r="B252" s="78"/>
      <c r="C252" s="73" t="s">
        <v>4</v>
      </c>
      <c r="D252" s="60"/>
      <c r="E252" s="60"/>
      <c r="F252" s="81"/>
      <c r="G252" s="81"/>
      <c r="H252" s="81"/>
    </row>
    <row r="253" spans="2:8" hidden="1" outlineLevel="1" x14ac:dyDescent="0.3">
      <c r="B253" s="78"/>
      <c r="C253" s="73" t="s">
        <v>3</v>
      </c>
      <c r="D253" s="60"/>
      <c r="E253" s="60"/>
      <c r="F253" s="81"/>
      <c r="G253" s="81"/>
      <c r="H253" s="81"/>
    </row>
    <row r="254" spans="2:8" hidden="1" outlineLevel="1" x14ac:dyDescent="0.3">
      <c r="B254" s="78"/>
      <c r="C254" s="73" t="s">
        <v>5</v>
      </c>
      <c r="D254" s="60"/>
      <c r="E254" s="60"/>
      <c r="F254" s="81"/>
      <c r="G254" s="81"/>
      <c r="H254" s="81"/>
    </row>
    <row r="255" spans="2:8" hidden="1" outlineLevel="1" x14ac:dyDescent="0.3">
      <c r="B255" s="78"/>
      <c r="C255" s="73" t="s">
        <v>6</v>
      </c>
      <c r="D255" s="60"/>
      <c r="E255" s="60"/>
      <c r="F255" s="81"/>
      <c r="G255" s="81"/>
      <c r="H255" s="81"/>
    </row>
    <row r="256" spans="2:8" hidden="1" outlineLevel="1" x14ac:dyDescent="0.3">
      <c r="B256" s="78"/>
      <c r="C256" s="73" t="s">
        <v>7</v>
      </c>
      <c r="D256" s="60"/>
      <c r="E256" s="60"/>
      <c r="F256" s="81"/>
      <c r="G256" s="81"/>
      <c r="H256" s="81"/>
    </row>
    <row r="257" spans="2:8" hidden="1" outlineLevel="1" x14ac:dyDescent="0.3">
      <c r="B257" s="78"/>
      <c r="C257" s="73" t="s">
        <v>8</v>
      </c>
      <c r="D257" s="60"/>
      <c r="E257" s="60"/>
      <c r="F257" s="81"/>
      <c r="G257" s="81"/>
      <c r="H257" s="81"/>
    </row>
    <row r="258" spans="2:8" collapsed="1" x14ac:dyDescent="0.3">
      <c r="B258" s="70" t="s">
        <v>180</v>
      </c>
      <c r="C258" s="77" t="s">
        <v>181</v>
      </c>
      <c r="D258" s="80"/>
      <c r="E258" s="80"/>
      <c r="F258" s="89">
        <f>F259+F260+F261+F262+F263+F264</f>
        <v>0</v>
      </c>
      <c r="G258" s="89">
        <f t="shared" ref="G258" si="68">G259+G260+G261+G262+G263+G264</f>
        <v>0</v>
      </c>
      <c r="H258" s="89">
        <f t="shared" ref="H258" si="69">H259+H260+H261+H262+H263+H264</f>
        <v>0</v>
      </c>
    </row>
    <row r="259" spans="2:8" hidden="1" outlineLevel="1" x14ac:dyDescent="0.3">
      <c r="B259" s="78"/>
      <c r="C259" s="73" t="s">
        <v>4</v>
      </c>
      <c r="D259" s="60"/>
      <c r="E259" s="60"/>
      <c r="F259" s="81"/>
      <c r="G259" s="81"/>
      <c r="H259" s="81"/>
    </row>
    <row r="260" spans="2:8" hidden="1" outlineLevel="1" x14ac:dyDescent="0.3">
      <c r="B260" s="60"/>
      <c r="C260" s="73" t="s">
        <v>3</v>
      </c>
      <c r="D260" s="60"/>
      <c r="E260" s="60"/>
      <c r="F260" s="81"/>
      <c r="G260" s="81"/>
      <c r="H260" s="81"/>
    </row>
    <row r="261" spans="2:8" hidden="1" outlineLevel="1" x14ac:dyDescent="0.3">
      <c r="B261" s="60"/>
      <c r="C261" s="73" t="s">
        <v>5</v>
      </c>
      <c r="D261" s="60"/>
      <c r="E261" s="60"/>
      <c r="F261" s="81"/>
      <c r="G261" s="81"/>
      <c r="H261" s="81"/>
    </row>
    <row r="262" spans="2:8" hidden="1" outlineLevel="1" x14ac:dyDescent="0.3">
      <c r="B262" s="60"/>
      <c r="C262" s="73" t="s">
        <v>6</v>
      </c>
      <c r="D262" s="60"/>
      <c r="E262" s="60"/>
      <c r="F262" s="81"/>
      <c r="G262" s="81"/>
      <c r="H262" s="81"/>
    </row>
    <row r="263" spans="2:8" hidden="1" outlineLevel="1" x14ac:dyDescent="0.3">
      <c r="B263" s="60"/>
      <c r="C263" s="73" t="s">
        <v>7</v>
      </c>
      <c r="D263" s="60"/>
      <c r="E263" s="60"/>
      <c r="F263" s="81"/>
      <c r="G263" s="81"/>
      <c r="H263" s="81"/>
    </row>
    <row r="264" spans="2:8" hidden="1" outlineLevel="1" x14ac:dyDescent="0.3">
      <c r="B264" s="60"/>
      <c r="C264" s="73" t="s">
        <v>8</v>
      </c>
      <c r="D264" s="60"/>
      <c r="E264" s="60"/>
      <c r="F264" s="81"/>
      <c r="G264" s="81"/>
      <c r="H264" s="81"/>
    </row>
    <row r="265" spans="2:8" collapsed="1" x14ac:dyDescent="0.3">
      <c r="B265" s="70" t="s">
        <v>182</v>
      </c>
      <c r="C265" s="79" t="s">
        <v>183</v>
      </c>
      <c r="D265" s="80"/>
      <c r="E265" s="80"/>
      <c r="F265" s="89">
        <f>F266+F267+F268+F269+F270+F271</f>
        <v>0</v>
      </c>
      <c r="G265" s="89">
        <f t="shared" ref="G265" si="70">G266+G267+G268+G269+G270+G271</f>
        <v>0</v>
      </c>
      <c r="H265" s="89">
        <f t="shared" ref="H265" si="71">H266+H267+H268+H269+H270+H271</f>
        <v>0</v>
      </c>
    </row>
    <row r="266" spans="2:8" hidden="1" outlineLevel="1" x14ac:dyDescent="0.3">
      <c r="B266" s="60"/>
      <c r="C266" s="73" t="s">
        <v>4</v>
      </c>
      <c r="D266" s="60"/>
      <c r="E266" s="60"/>
      <c r="F266" s="81"/>
      <c r="G266" s="81"/>
      <c r="H266" s="81"/>
    </row>
    <row r="267" spans="2:8" hidden="1" outlineLevel="1" x14ac:dyDescent="0.3">
      <c r="B267" s="60"/>
      <c r="C267" s="73" t="s">
        <v>3</v>
      </c>
      <c r="D267" s="60"/>
      <c r="E267" s="60"/>
      <c r="F267" s="81"/>
      <c r="G267" s="81"/>
      <c r="H267" s="81"/>
    </row>
    <row r="268" spans="2:8" hidden="1" outlineLevel="1" x14ac:dyDescent="0.3">
      <c r="B268" s="60"/>
      <c r="C268" s="73" t="s">
        <v>5</v>
      </c>
      <c r="D268" s="60"/>
      <c r="E268" s="60"/>
      <c r="F268" s="81"/>
      <c r="G268" s="81"/>
      <c r="H268" s="81"/>
    </row>
    <row r="269" spans="2:8" hidden="1" outlineLevel="1" x14ac:dyDescent="0.3">
      <c r="B269" s="60"/>
      <c r="C269" s="73" t="s">
        <v>6</v>
      </c>
      <c r="D269" s="60"/>
      <c r="E269" s="60"/>
      <c r="F269" s="81"/>
      <c r="G269" s="81"/>
      <c r="H269" s="81"/>
    </row>
    <row r="270" spans="2:8" hidden="1" outlineLevel="1" x14ac:dyDescent="0.3">
      <c r="B270" s="60"/>
      <c r="C270" s="73" t="s">
        <v>7</v>
      </c>
      <c r="D270" s="60"/>
      <c r="E270" s="60"/>
      <c r="F270" s="81"/>
      <c r="G270" s="81"/>
      <c r="H270" s="81"/>
    </row>
    <row r="271" spans="2:8" hidden="1" outlineLevel="1" x14ac:dyDescent="0.3">
      <c r="B271" s="60"/>
      <c r="C271" s="73" t="s">
        <v>8</v>
      </c>
      <c r="D271" s="60"/>
      <c r="E271" s="60"/>
      <c r="F271" s="81"/>
      <c r="G271" s="81"/>
      <c r="H271" s="81"/>
    </row>
    <row r="272" spans="2:8" collapsed="1" x14ac:dyDescent="0.3">
      <c r="B272" s="70" t="s">
        <v>184</v>
      </c>
      <c r="C272" s="77" t="s">
        <v>185</v>
      </c>
      <c r="D272" s="80"/>
      <c r="E272" s="80"/>
      <c r="F272" s="89">
        <f>F273+F274+F275+F276+F277+F278</f>
        <v>0</v>
      </c>
      <c r="G272" s="89">
        <f t="shared" ref="G272" si="72">G273+G274+G275+G276+G277+G278</f>
        <v>0</v>
      </c>
      <c r="H272" s="89">
        <f t="shared" ref="H272" si="73">H273+H274+H275+H276+H277+H278</f>
        <v>0</v>
      </c>
    </row>
    <row r="273" spans="2:8" hidden="1" outlineLevel="1" x14ac:dyDescent="0.3">
      <c r="B273" s="78"/>
      <c r="C273" s="73" t="s">
        <v>4</v>
      </c>
      <c r="D273" s="60"/>
      <c r="E273" s="60"/>
      <c r="F273" s="81"/>
      <c r="G273" s="81"/>
      <c r="H273" s="81"/>
    </row>
    <row r="274" spans="2:8" hidden="1" outlineLevel="1" x14ac:dyDescent="0.3">
      <c r="B274" s="78"/>
      <c r="C274" s="73" t="s">
        <v>3</v>
      </c>
      <c r="D274" s="60"/>
      <c r="E274" s="60"/>
      <c r="F274" s="81"/>
      <c r="G274" s="81"/>
      <c r="H274" s="81"/>
    </row>
    <row r="275" spans="2:8" hidden="1" outlineLevel="1" x14ac:dyDescent="0.3">
      <c r="B275" s="78"/>
      <c r="C275" s="73" t="s">
        <v>5</v>
      </c>
      <c r="D275" s="60"/>
      <c r="E275" s="60"/>
      <c r="F275" s="81"/>
      <c r="G275" s="81"/>
      <c r="H275" s="81"/>
    </row>
    <row r="276" spans="2:8" hidden="1" outlineLevel="1" x14ac:dyDescent="0.3">
      <c r="B276" s="78"/>
      <c r="C276" s="73" t="s">
        <v>6</v>
      </c>
      <c r="D276" s="60"/>
      <c r="E276" s="60"/>
      <c r="F276" s="81"/>
      <c r="G276" s="81"/>
      <c r="H276" s="81"/>
    </row>
    <row r="277" spans="2:8" hidden="1" outlineLevel="1" x14ac:dyDescent="0.3">
      <c r="B277" s="78"/>
      <c r="C277" s="73" t="s">
        <v>7</v>
      </c>
      <c r="D277" s="60"/>
      <c r="E277" s="60"/>
      <c r="F277" s="81"/>
      <c r="G277" s="81"/>
      <c r="H277" s="81"/>
    </row>
    <row r="278" spans="2:8" hidden="1" outlineLevel="1" x14ac:dyDescent="0.3">
      <c r="B278" s="78"/>
      <c r="C278" s="73" t="s">
        <v>8</v>
      </c>
      <c r="D278" s="60"/>
      <c r="E278" s="60"/>
      <c r="F278" s="81"/>
      <c r="G278" s="81"/>
      <c r="H278" s="81"/>
    </row>
    <row r="279" spans="2:8" collapsed="1" x14ac:dyDescent="0.3">
      <c r="B279" s="70" t="s">
        <v>186</v>
      </c>
      <c r="C279" s="77" t="s">
        <v>187</v>
      </c>
      <c r="D279" s="80"/>
      <c r="E279" s="80"/>
      <c r="F279" s="89">
        <f>F280+F281+F282+F283+F284+F285</f>
        <v>0</v>
      </c>
      <c r="G279" s="89">
        <f t="shared" ref="G279" si="74">G280+G281+G282+G283+G284+G285</f>
        <v>0</v>
      </c>
      <c r="H279" s="89">
        <f t="shared" ref="H279" si="75">H280+H281+H282+H283+H284+H285</f>
        <v>0</v>
      </c>
    </row>
    <row r="280" spans="2:8" hidden="1" outlineLevel="1" x14ac:dyDescent="0.3">
      <c r="B280" s="78"/>
      <c r="C280" s="73" t="s">
        <v>4</v>
      </c>
      <c r="D280" s="60"/>
      <c r="E280" s="60"/>
      <c r="F280" s="81"/>
      <c r="G280" s="81"/>
      <c r="H280" s="81"/>
    </row>
    <row r="281" spans="2:8" hidden="1" outlineLevel="1" x14ac:dyDescent="0.3">
      <c r="B281" s="78"/>
      <c r="C281" s="73" t="s">
        <v>3</v>
      </c>
      <c r="D281" s="60"/>
      <c r="E281" s="60"/>
      <c r="F281" s="81"/>
      <c r="G281" s="81"/>
      <c r="H281" s="81"/>
    </row>
    <row r="282" spans="2:8" hidden="1" outlineLevel="1" x14ac:dyDescent="0.3">
      <c r="B282" s="78"/>
      <c r="C282" s="73" t="s">
        <v>5</v>
      </c>
      <c r="D282" s="60"/>
      <c r="E282" s="60"/>
      <c r="F282" s="81"/>
      <c r="G282" s="81"/>
      <c r="H282" s="81"/>
    </row>
    <row r="283" spans="2:8" hidden="1" outlineLevel="1" x14ac:dyDescent="0.3">
      <c r="B283" s="78"/>
      <c r="C283" s="73" t="s">
        <v>6</v>
      </c>
      <c r="D283" s="60"/>
      <c r="E283" s="60"/>
      <c r="F283" s="81"/>
      <c r="G283" s="81"/>
      <c r="H283" s="81"/>
    </row>
    <row r="284" spans="2:8" hidden="1" outlineLevel="1" x14ac:dyDescent="0.3">
      <c r="B284" s="78"/>
      <c r="C284" s="73" t="s">
        <v>7</v>
      </c>
      <c r="D284" s="60"/>
      <c r="E284" s="60"/>
      <c r="F284" s="81"/>
      <c r="G284" s="81"/>
      <c r="H284" s="81"/>
    </row>
    <row r="285" spans="2:8" hidden="1" outlineLevel="1" x14ac:dyDescent="0.3">
      <c r="B285" s="78"/>
      <c r="C285" s="73" t="s">
        <v>8</v>
      </c>
      <c r="D285" s="60"/>
      <c r="E285" s="60"/>
      <c r="F285" s="81"/>
      <c r="G285" s="81"/>
      <c r="H285" s="81"/>
    </row>
    <row r="286" spans="2:8" collapsed="1" x14ac:dyDescent="0.3">
      <c r="B286" s="70" t="s">
        <v>188</v>
      </c>
      <c r="C286" s="77" t="s">
        <v>189</v>
      </c>
      <c r="D286" s="80"/>
      <c r="E286" s="80"/>
      <c r="F286" s="89">
        <f>F287+F288+F289+F290+F291+F292</f>
        <v>0</v>
      </c>
      <c r="G286" s="89">
        <f t="shared" ref="G286" si="76">G287+G288+G289+G290+G291+G292</f>
        <v>0</v>
      </c>
      <c r="H286" s="89">
        <f t="shared" ref="H286" si="77">H287+H288+H289+H290+H291+H292</f>
        <v>0</v>
      </c>
    </row>
    <row r="287" spans="2:8" hidden="1" outlineLevel="1" x14ac:dyDescent="0.3">
      <c r="B287" s="78"/>
      <c r="C287" s="73" t="s">
        <v>4</v>
      </c>
      <c r="D287" s="60"/>
      <c r="E287" s="60"/>
      <c r="F287" s="81"/>
      <c r="G287" s="81"/>
      <c r="H287" s="81"/>
    </row>
    <row r="288" spans="2:8" hidden="1" outlineLevel="1" x14ac:dyDescent="0.3">
      <c r="B288" s="78"/>
      <c r="C288" s="73" t="s">
        <v>3</v>
      </c>
      <c r="D288" s="60"/>
      <c r="E288" s="60"/>
      <c r="F288" s="81"/>
      <c r="G288" s="81"/>
      <c r="H288" s="81"/>
    </row>
    <row r="289" spans="2:8" hidden="1" outlineLevel="1" x14ac:dyDescent="0.3">
      <c r="B289" s="78"/>
      <c r="C289" s="73" t="s">
        <v>5</v>
      </c>
      <c r="D289" s="60"/>
      <c r="E289" s="60"/>
      <c r="F289" s="81"/>
      <c r="G289" s="81"/>
      <c r="H289" s="81"/>
    </row>
    <row r="290" spans="2:8" hidden="1" outlineLevel="1" x14ac:dyDescent="0.3">
      <c r="B290" s="78"/>
      <c r="C290" s="73" t="s">
        <v>6</v>
      </c>
      <c r="D290" s="60"/>
      <c r="E290" s="60"/>
      <c r="F290" s="81"/>
      <c r="G290" s="81"/>
      <c r="H290" s="81"/>
    </row>
    <row r="291" spans="2:8" hidden="1" outlineLevel="1" x14ac:dyDescent="0.3">
      <c r="B291" s="78"/>
      <c r="C291" s="73" t="s">
        <v>7</v>
      </c>
      <c r="D291" s="60"/>
      <c r="E291" s="60"/>
      <c r="F291" s="81"/>
      <c r="G291" s="81"/>
      <c r="H291" s="81"/>
    </row>
    <row r="292" spans="2:8" hidden="1" outlineLevel="1" x14ac:dyDescent="0.3">
      <c r="B292" s="78"/>
      <c r="C292" s="73" t="s">
        <v>8</v>
      </c>
      <c r="D292" s="60"/>
      <c r="E292" s="60"/>
      <c r="F292" s="81"/>
      <c r="G292" s="81"/>
      <c r="H292" s="81"/>
    </row>
    <row r="293" spans="2:8" collapsed="1" x14ac:dyDescent="0.3">
      <c r="B293" s="70" t="s">
        <v>190</v>
      </c>
      <c r="C293" s="77" t="s">
        <v>191</v>
      </c>
      <c r="D293" s="80"/>
      <c r="E293" s="80"/>
      <c r="F293" s="89">
        <f>F294+F295+F296+F297+F298+F299</f>
        <v>0</v>
      </c>
      <c r="G293" s="89">
        <f t="shared" ref="G293" si="78">G294+G295+G296+G297+G298+G299</f>
        <v>0</v>
      </c>
      <c r="H293" s="89">
        <f t="shared" ref="H293" si="79">H294+H295+H296+H297+H298+H299</f>
        <v>0</v>
      </c>
    </row>
    <row r="294" spans="2:8" hidden="1" outlineLevel="1" x14ac:dyDescent="0.3">
      <c r="B294" s="78"/>
      <c r="C294" s="73" t="s">
        <v>4</v>
      </c>
      <c r="D294" s="60"/>
      <c r="E294" s="60"/>
      <c r="F294" s="81"/>
      <c r="G294" s="81"/>
      <c r="H294" s="81"/>
    </row>
    <row r="295" spans="2:8" hidden="1" outlineLevel="1" x14ac:dyDescent="0.3">
      <c r="B295" s="78"/>
      <c r="C295" s="73" t="s">
        <v>3</v>
      </c>
      <c r="D295" s="60"/>
      <c r="E295" s="60"/>
      <c r="F295" s="81"/>
      <c r="G295" s="81"/>
      <c r="H295" s="81"/>
    </row>
    <row r="296" spans="2:8" hidden="1" outlineLevel="1" x14ac:dyDescent="0.3">
      <c r="B296" s="78"/>
      <c r="C296" s="73" t="s">
        <v>5</v>
      </c>
      <c r="D296" s="60"/>
      <c r="E296" s="60"/>
      <c r="F296" s="81"/>
      <c r="G296" s="81"/>
      <c r="H296" s="81"/>
    </row>
    <row r="297" spans="2:8" hidden="1" outlineLevel="1" x14ac:dyDescent="0.3">
      <c r="B297" s="78"/>
      <c r="C297" s="73" t="s">
        <v>6</v>
      </c>
      <c r="D297" s="60"/>
      <c r="E297" s="60"/>
      <c r="F297" s="81"/>
      <c r="G297" s="81"/>
      <c r="H297" s="81"/>
    </row>
    <row r="298" spans="2:8" hidden="1" outlineLevel="1" x14ac:dyDescent="0.3">
      <c r="B298" s="78"/>
      <c r="C298" s="73" t="s">
        <v>7</v>
      </c>
      <c r="D298" s="60"/>
      <c r="E298" s="60"/>
      <c r="F298" s="81"/>
      <c r="G298" s="81"/>
      <c r="H298" s="81"/>
    </row>
    <row r="299" spans="2:8" hidden="1" outlineLevel="1" x14ac:dyDescent="0.3">
      <c r="B299" s="78"/>
      <c r="C299" s="73" t="s">
        <v>8</v>
      </c>
      <c r="D299" s="60"/>
      <c r="E299" s="60"/>
      <c r="F299" s="81"/>
      <c r="G299" s="81"/>
      <c r="H299" s="81"/>
    </row>
    <row r="300" spans="2:8" collapsed="1" x14ac:dyDescent="0.3">
      <c r="B300" s="70" t="s">
        <v>192</v>
      </c>
      <c r="C300" s="77" t="s">
        <v>193</v>
      </c>
      <c r="D300" s="80"/>
      <c r="E300" s="80"/>
      <c r="F300" s="89">
        <f>F301+F302+F303+F304+F305+F306</f>
        <v>0</v>
      </c>
      <c r="G300" s="89">
        <f t="shared" ref="G300" si="80">G301+G302+G303+G304+G305+G306</f>
        <v>0</v>
      </c>
      <c r="H300" s="89">
        <f t="shared" ref="H300" si="81">H301+H302+H303+H304+H305+H306</f>
        <v>0</v>
      </c>
    </row>
    <row r="301" spans="2:8" hidden="1" outlineLevel="1" x14ac:dyDescent="0.3">
      <c r="B301" s="60"/>
      <c r="C301" s="73" t="s">
        <v>4</v>
      </c>
      <c r="D301" s="60"/>
      <c r="E301" s="60"/>
      <c r="F301" s="81"/>
      <c r="G301" s="81"/>
      <c r="H301" s="81"/>
    </row>
    <row r="302" spans="2:8" hidden="1" outlineLevel="1" x14ac:dyDescent="0.3">
      <c r="B302" s="60"/>
      <c r="C302" s="73" t="s">
        <v>3</v>
      </c>
      <c r="D302" s="60"/>
      <c r="E302" s="60"/>
      <c r="F302" s="81"/>
      <c r="G302" s="81"/>
      <c r="H302" s="81"/>
    </row>
    <row r="303" spans="2:8" hidden="1" outlineLevel="1" x14ac:dyDescent="0.3">
      <c r="B303" s="60"/>
      <c r="C303" s="73" t="s">
        <v>5</v>
      </c>
      <c r="D303" s="60"/>
      <c r="E303" s="60"/>
      <c r="F303" s="81"/>
      <c r="G303" s="81"/>
      <c r="H303" s="81"/>
    </row>
    <row r="304" spans="2:8" hidden="1" outlineLevel="1" x14ac:dyDescent="0.3">
      <c r="B304" s="60"/>
      <c r="C304" s="73" t="s">
        <v>6</v>
      </c>
      <c r="D304" s="60"/>
      <c r="E304" s="60"/>
      <c r="F304" s="81"/>
      <c r="G304" s="81"/>
      <c r="H304" s="81"/>
    </row>
    <row r="305" spans="2:8" hidden="1" outlineLevel="1" x14ac:dyDescent="0.3">
      <c r="B305" s="60"/>
      <c r="C305" s="73" t="s">
        <v>7</v>
      </c>
      <c r="D305" s="60"/>
      <c r="E305" s="60"/>
      <c r="F305" s="81"/>
      <c r="G305" s="81"/>
      <c r="H305" s="81"/>
    </row>
    <row r="306" spans="2:8" hidden="1" outlineLevel="1" x14ac:dyDescent="0.3">
      <c r="B306" s="60"/>
      <c r="C306" s="73" t="s">
        <v>8</v>
      </c>
      <c r="D306" s="60"/>
      <c r="E306" s="60"/>
      <c r="F306" s="81"/>
      <c r="G306" s="81"/>
      <c r="H306" s="81"/>
    </row>
    <row r="307" spans="2:8" collapsed="1" x14ac:dyDescent="0.3">
      <c r="B307" s="70" t="s">
        <v>194</v>
      </c>
      <c r="C307" s="79" t="s">
        <v>195</v>
      </c>
      <c r="D307" s="80"/>
      <c r="E307" s="80"/>
      <c r="F307" s="89">
        <f>F308+F309+F310+F311+F312+F313</f>
        <v>0</v>
      </c>
      <c r="G307" s="89">
        <f t="shared" ref="G307" si="82">G308+G309+G310+G311+G312+G313</f>
        <v>0</v>
      </c>
      <c r="H307" s="89">
        <f t="shared" ref="H307" si="83">H308+H309+H310+H311+H312+H313</f>
        <v>0</v>
      </c>
    </row>
    <row r="308" spans="2:8" hidden="1" outlineLevel="1" x14ac:dyDescent="0.3">
      <c r="B308" s="60"/>
      <c r="C308" s="73" t="s">
        <v>4</v>
      </c>
      <c r="D308" s="60"/>
      <c r="E308" s="60"/>
      <c r="F308" s="81"/>
      <c r="G308" s="81"/>
      <c r="H308" s="81"/>
    </row>
    <row r="309" spans="2:8" hidden="1" outlineLevel="1" x14ac:dyDescent="0.3">
      <c r="B309" s="60"/>
      <c r="C309" s="73" t="s">
        <v>3</v>
      </c>
      <c r="D309" s="60"/>
      <c r="E309" s="60"/>
      <c r="F309" s="81"/>
      <c r="G309" s="81"/>
      <c r="H309" s="81"/>
    </row>
    <row r="310" spans="2:8" hidden="1" outlineLevel="1" x14ac:dyDescent="0.3">
      <c r="B310" s="60"/>
      <c r="C310" s="73" t="s">
        <v>5</v>
      </c>
      <c r="D310" s="60"/>
      <c r="E310" s="60"/>
      <c r="F310" s="81"/>
      <c r="G310" s="81"/>
      <c r="H310" s="81"/>
    </row>
    <row r="311" spans="2:8" hidden="1" outlineLevel="1" x14ac:dyDescent="0.3">
      <c r="B311" s="60"/>
      <c r="C311" s="73" t="s">
        <v>6</v>
      </c>
      <c r="D311" s="60"/>
      <c r="E311" s="60"/>
      <c r="F311" s="81"/>
      <c r="G311" s="81"/>
      <c r="H311" s="81"/>
    </row>
    <row r="312" spans="2:8" hidden="1" outlineLevel="1" x14ac:dyDescent="0.3">
      <c r="B312" s="60"/>
      <c r="C312" s="73" t="s">
        <v>7</v>
      </c>
      <c r="D312" s="60"/>
      <c r="E312" s="60"/>
      <c r="F312" s="81"/>
      <c r="G312" s="81"/>
      <c r="H312" s="81"/>
    </row>
    <row r="313" spans="2:8" hidden="1" outlineLevel="1" x14ac:dyDescent="0.3">
      <c r="B313" s="60"/>
      <c r="C313" s="73" t="s">
        <v>8</v>
      </c>
      <c r="D313" s="60"/>
      <c r="E313" s="60"/>
      <c r="F313" s="81"/>
      <c r="G313" s="81"/>
      <c r="H313" s="81"/>
    </row>
    <row r="314" spans="2:8" collapsed="1" x14ac:dyDescent="0.3">
      <c r="B314" s="70" t="s">
        <v>196</v>
      </c>
      <c r="C314" s="79" t="s">
        <v>197</v>
      </c>
      <c r="D314" s="80"/>
      <c r="E314" s="80"/>
      <c r="F314" s="89">
        <f>F315+F316+F317+F318+F319+F320</f>
        <v>0</v>
      </c>
      <c r="G314" s="89">
        <f t="shared" ref="G314" si="84">G315+G316+G317+G318+G319+G320</f>
        <v>0</v>
      </c>
      <c r="H314" s="89">
        <f t="shared" ref="H314" si="85">H315+H316+H317+H318+H319+H320</f>
        <v>0</v>
      </c>
    </row>
    <row r="315" spans="2:8" hidden="1" outlineLevel="1" x14ac:dyDescent="0.3">
      <c r="B315" s="60"/>
      <c r="C315" s="73" t="s">
        <v>4</v>
      </c>
      <c r="D315" s="60"/>
      <c r="E315" s="60"/>
      <c r="F315" s="81"/>
      <c r="G315" s="81"/>
      <c r="H315" s="81"/>
    </row>
    <row r="316" spans="2:8" hidden="1" outlineLevel="1" x14ac:dyDescent="0.3">
      <c r="B316" s="60"/>
      <c r="C316" s="73" t="s">
        <v>3</v>
      </c>
      <c r="D316" s="60"/>
      <c r="E316" s="60"/>
      <c r="F316" s="81"/>
      <c r="G316" s="81"/>
      <c r="H316" s="81"/>
    </row>
    <row r="317" spans="2:8" hidden="1" outlineLevel="1" x14ac:dyDescent="0.3">
      <c r="B317" s="60"/>
      <c r="C317" s="73" t="s">
        <v>5</v>
      </c>
      <c r="D317" s="60"/>
      <c r="E317" s="60"/>
      <c r="F317" s="81"/>
      <c r="G317" s="81"/>
      <c r="H317" s="81"/>
    </row>
    <row r="318" spans="2:8" hidden="1" outlineLevel="1" x14ac:dyDescent="0.3">
      <c r="B318" s="60"/>
      <c r="C318" s="73" t="s">
        <v>6</v>
      </c>
      <c r="D318" s="60"/>
      <c r="E318" s="60"/>
      <c r="F318" s="81"/>
      <c r="G318" s="81"/>
      <c r="H318" s="81"/>
    </row>
    <row r="319" spans="2:8" hidden="1" outlineLevel="1" x14ac:dyDescent="0.3">
      <c r="B319" s="60"/>
      <c r="C319" s="73" t="s">
        <v>7</v>
      </c>
      <c r="D319" s="60"/>
      <c r="E319" s="60"/>
      <c r="F319" s="81"/>
      <c r="G319" s="81"/>
      <c r="H319" s="81"/>
    </row>
    <row r="320" spans="2:8" hidden="1" outlineLevel="1" x14ac:dyDescent="0.3">
      <c r="B320" s="60"/>
      <c r="C320" s="73" t="s">
        <v>8</v>
      </c>
      <c r="D320" s="60"/>
      <c r="E320" s="60"/>
      <c r="F320" s="81"/>
      <c r="G320" s="81"/>
      <c r="H320" s="81"/>
    </row>
    <row r="321" spans="2:8" collapsed="1" x14ac:dyDescent="0.3">
      <c r="B321" s="70" t="s">
        <v>198</v>
      </c>
      <c r="C321" s="79" t="s">
        <v>199</v>
      </c>
      <c r="D321" s="80"/>
      <c r="E321" s="80"/>
      <c r="F321" s="89">
        <f>F322+F323+F324+F325+F326+F327</f>
        <v>0</v>
      </c>
      <c r="G321" s="89">
        <f t="shared" ref="G321" si="86">G322+G323+G324+G325+G326+G327</f>
        <v>0</v>
      </c>
      <c r="H321" s="89">
        <f t="shared" ref="H321" si="87">H322+H323+H324+H325+H326+H327</f>
        <v>0</v>
      </c>
    </row>
    <row r="322" spans="2:8" hidden="1" outlineLevel="1" x14ac:dyDescent="0.3">
      <c r="B322" s="60"/>
      <c r="C322" s="73" t="s">
        <v>4</v>
      </c>
      <c r="D322" s="60"/>
      <c r="E322" s="60"/>
      <c r="F322" s="81"/>
      <c r="G322" s="81"/>
      <c r="H322" s="81"/>
    </row>
    <row r="323" spans="2:8" hidden="1" outlineLevel="1" x14ac:dyDescent="0.3">
      <c r="B323" s="60"/>
      <c r="C323" s="73" t="s">
        <v>3</v>
      </c>
      <c r="D323" s="60"/>
      <c r="E323" s="60"/>
      <c r="F323" s="81"/>
      <c r="G323" s="81"/>
      <c r="H323" s="81"/>
    </row>
    <row r="324" spans="2:8" hidden="1" outlineLevel="1" x14ac:dyDescent="0.3">
      <c r="B324" s="60"/>
      <c r="C324" s="73" t="s">
        <v>5</v>
      </c>
      <c r="D324" s="60"/>
      <c r="E324" s="60"/>
      <c r="F324" s="81"/>
      <c r="G324" s="81"/>
      <c r="H324" s="81"/>
    </row>
    <row r="325" spans="2:8" hidden="1" outlineLevel="1" x14ac:dyDescent="0.3">
      <c r="B325" s="60"/>
      <c r="C325" s="73" t="s">
        <v>6</v>
      </c>
      <c r="D325" s="60"/>
      <c r="E325" s="60"/>
      <c r="F325" s="81"/>
      <c r="G325" s="81"/>
      <c r="H325" s="81"/>
    </row>
    <row r="326" spans="2:8" hidden="1" outlineLevel="1" x14ac:dyDescent="0.3">
      <c r="B326" s="60"/>
      <c r="C326" s="73" t="s">
        <v>7</v>
      </c>
      <c r="D326" s="60"/>
      <c r="E326" s="60"/>
      <c r="F326" s="81"/>
      <c r="G326" s="81"/>
      <c r="H326" s="81"/>
    </row>
    <row r="327" spans="2:8" hidden="1" outlineLevel="1" x14ac:dyDescent="0.3">
      <c r="B327" s="60"/>
      <c r="C327" s="73" t="s">
        <v>8</v>
      </c>
      <c r="D327" s="60"/>
      <c r="E327" s="60"/>
      <c r="F327" s="81"/>
      <c r="G327" s="81"/>
      <c r="H327" s="81"/>
    </row>
    <row r="328" spans="2:8" ht="33" collapsed="1" x14ac:dyDescent="0.3">
      <c r="B328" s="70" t="s">
        <v>200</v>
      </c>
      <c r="C328" s="79" t="s">
        <v>289</v>
      </c>
      <c r="D328" s="80"/>
      <c r="E328" s="80"/>
      <c r="F328" s="89">
        <f>F329+F330+F331+F332+F333+F334</f>
        <v>0</v>
      </c>
      <c r="G328" s="89">
        <f t="shared" ref="G328" si="88">G329+G330+G331+G332+G333+G334</f>
        <v>0</v>
      </c>
      <c r="H328" s="89">
        <f t="shared" ref="H328" si="89">H329+H330+H331+H332+H333+H334</f>
        <v>0</v>
      </c>
    </row>
    <row r="329" spans="2:8" hidden="1" outlineLevel="1" x14ac:dyDescent="0.3">
      <c r="B329" s="60"/>
      <c r="C329" s="73" t="s">
        <v>4</v>
      </c>
      <c r="D329" s="60"/>
      <c r="E329" s="60"/>
      <c r="F329" s="81"/>
      <c r="G329" s="81"/>
      <c r="H329" s="81"/>
    </row>
    <row r="330" spans="2:8" hidden="1" outlineLevel="1" x14ac:dyDescent="0.3">
      <c r="B330" s="60"/>
      <c r="C330" s="73" t="s">
        <v>3</v>
      </c>
      <c r="D330" s="60"/>
      <c r="E330" s="60"/>
      <c r="F330" s="81"/>
      <c r="G330" s="81"/>
      <c r="H330" s="81"/>
    </row>
    <row r="331" spans="2:8" hidden="1" outlineLevel="1" x14ac:dyDescent="0.3">
      <c r="B331" s="60"/>
      <c r="C331" s="73" t="s">
        <v>5</v>
      </c>
      <c r="D331" s="60"/>
      <c r="E331" s="60"/>
      <c r="F331" s="81"/>
      <c r="G331" s="81"/>
      <c r="H331" s="81"/>
    </row>
    <row r="332" spans="2:8" hidden="1" outlineLevel="1" x14ac:dyDescent="0.3">
      <c r="B332" s="60"/>
      <c r="C332" s="73" t="s">
        <v>6</v>
      </c>
      <c r="D332" s="60"/>
      <c r="E332" s="60"/>
      <c r="F332" s="81"/>
      <c r="G332" s="81"/>
      <c r="H332" s="81"/>
    </row>
    <row r="333" spans="2:8" hidden="1" outlineLevel="1" x14ac:dyDescent="0.3">
      <c r="B333" s="60"/>
      <c r="C333" s="73" t="s">
        <v>7</v>
      </c>
      <c r="D333" s="60"/>
      <c r="E333" s="60"/>
      <c r="F333" s="81"/>
      <c r="G333" s="81"/>
      <c r="H333" s="81"/>
    </row>
    <row r="334" spans="2:8" hidden="1" outlineLevel="1" x14ac:dyDescent="0.3">
      <c r="B334" s="60"/>
      <c r="C334" s="73" t="s">
        <v>8</v>
      </c>
      <c r="D334" s="60"/>
      <c r="E334" s="60"/>
      <c r="F334" s="81"/>
      <c r="G334" s="81"/>
      <c r="H334" s="81"/>
    </row>
    <row r="335" spans="2:8" ht="33" collapsed="1" x14ac:dyDescent="0.3">
      <c r="B335" s="70" t="s">
        <v>202</v>
      </c>
      <c r="C335" s="79" t="s">
        <v>294</v>
      </c>
      <c r="D335" s="80"/>
      <c r="E335" s="80"/>
      <c r="F335" s="89">
        <f>F336+F337+F338+F339+F340+F341</f>
        <v>0</v>
      </c>
      <c r="G335" s="89">
        <f t="shared" ref="G335" si="90">G336+G337+G338+G339+G340+G341</f>
        <v>0</v>
      </c>
      <c r="H335" s="89">
        <f t="shared" ref="H335" si="91">H336+H337+H338+H339+H340+H341</f>
        <v>0</v>
      </c>
    </row>
    <row r="336" spans="2:8" hidden="1" outlineLevel="1" x14ac:dyDescent="0.3">
      <c r="B336" s="60"/>
      <c r="C336" s="73" t="s">
        <v>4</v>
      </c>
      <c r="D336" s="60"/>
      <c r="E336" s="60"/>
      <c r="F336" s="81"/>
      <c r="G336" s="81"/>
      <c r="H336" s="81"/>
    </row>
    <row r="337" spans="2:8" hidden="1" outlineLevel="1" x14ac:dyDescent="0.3">
      <c r="B337" s="60"/>
      <c r="C337" s="73" t="s">
        <v>3</v>
      </c>
      <c r="D337" s="60"/>
      <c r="E337" s="60"/>
      <c r="F337" s="81"/>
      <c r="G337" s="81"/>
      <c r="H337" s="81"/>
    </row>
    <row r="338" spans="2:8" hidden="1" outlineLevel="1" x14ac:dyDescent="0.3">
      <c r="B338" s="60"/>
      <c r="C338" s="73" t="s">
        <v>5</v>
      </c>
      <c r="D338" s="60"/>
      <c r="E338" s="60"/>
      <c r="F338" s="81"/>
      <c r="G338" s="81"/>
      <c r="H338" s="81"/>
    </row>
    <row r="339" spans="2:8" hidden="1" outlineLevel="1" x14ac:dyDescent="0.3">
      <c r="B339" s="60"/>
      <c r="C339" s="73" t="s">
        <v>6</v>
      </c>
      <c r="D339" s="60"/>
      <c r="E339" s="60"/>
      <c r="F339" s="81"/>
      <c r="G339" s="81"/>
      <c r="H339" s="81"/>
    </row>
    <row r="340" spans="2:8" hidden="1" outlineLevel="1" x14ac:dyDescent="0.3">
      <c r="B340" s="60"/>
      <c r="C340" s="73" t="s">
        <v>7</v>
      </c>
      <c r="D340" s="60"/>
      <c r="E340" s="60"/>
      <c r="F340" s="81"/>
      <c r="G340" s="81"/>
      <c r="H340" s="81"/>
    </row>
    <row r="341" spans="2:8" hidden="1" outlineLevel="1" x14ac:dyDescent="0.3">
      <c r="B341" s="60"/>
      <c r="C341" s="73" t="s">
        <v>8</v>
      </c>
      <c r="D341" s="60"/>
      <c r="E341" s="60"/>
      <c r="F341" s="81"/>
      <c r="G341" s="81"/>
      <c r="H341" s="81"/>
    </row>
    <row r="342" spans="2:8" ht="33" collapsed="1" x14ac:dyDescent="0.3">
      <c r="B342" s="70" t="s">
        <v>204</v>
      </c>
      <c r="C342" s="79" t="s">
        <v>292</v>
      </c>
      <c r="D342" s="80"/>
      <c r="E342" s="80"/>
      <c r="F342" s="89">
        <f>F343+F344+F345+F346+F347+F348</f>
        <v>0</v>
      </c>
      <c r="G342" s="89">
        <f t="shared" ref="G342" si="92">G343+G344+G345+G346+G347+G348</f>
        <v>0</v>
      </c>
      <c r="H342" s="89">
        <f t="shared" ref="H342" si="93">H343+H344+H345+H346+H347+H348</f>
        <v>0</v>
      </c>
    </row>
    <row r="343" spans="2:8" hidden="1" outlineLevel="1" x14ac:dyDescent="0.3">
      <c r="B343" s="60"/>
      <c r="C343" s="73" t="s">
        <v>4</v>
      </c>
      <c r="D343" s="60"/>
      <c r="E343" s="60"/>
      <c r="F343" s="81"/>
      <c r="G343" s="81"/>
      <c r="H343" s="81"/>
    </row>
    <row r="344" spans="2:8" hidden="1" outlineLevel="1" x14ac:dyDescent="0.3">
      <c r="B344" s="60"/>
      <c r="C344" s="73" t="s">
        <v>3</v>
      </c>
      <c r="D344" s="60"/>
      <c r="E344" s="60"/>
      <c r="F344" s="81"/>
      <c r="G344" s="81"/>
      <c r="H344" s="81"/>
    </row>
    <row r="345" spans="2:8" hidden="1" outlineLevel="1" x14ac:dyDescent="0.3">
      <c r="B345" s="60"/>
      <c r="C345" s="73" t="s">
        <v>5</v>
      </c>
      <c r="D345" s="60"/>
      <c r="E345" s="60"/>
      <c r="F345" s="81"/>
      <c r="G345" s="81"/>
      <c r="H345" s="81"/>
    </row>
    <row r="346" spans="2:8" hidden="1" outlineLevel="1" x14ac:dyDescent="0.3">
      <c r="B346" s="60"/>
      <c r="C346" s="73" t="s">
        <v>6</v>
      </c>
      <c r="D346" s="60"/>
      <c r="E346" s="60"/>
      <c r="F346" s="81"/>
      <c r="G346" s="81"/>
      <c r="H346" s="81"/>
    </row>
    <row r="347" spans="2:8" hidden="1" outlineLevel="1" x14ac:dyDescent="0.3">
      <c r="B347" s="60"/>
      <c r="C347" s="73" t="s">
        <v>7</v>
      </c>
      <c r="D347" s="60"/>
      <c r="E347" s="60"/>
      <c r="F347" s="81"/>
      <c r="G347" s="81"/>
      <c r="H347" s="81"/>
    </row>
    <row r="348" spans="2:8" hidden="1" outlineLevel="1" x14ac:dyDescent="0.3">
      <c r="B348" s="60"/>
      <c r="C348" s="73" t="s">
        <v>8</v>
      </c>
      <c r="D348" s="60"/>
      <c r="E348" s="60"/>
      <c r="F348" s="81"/>
      <c r="G348" s="81"/>
      <c r="H348" s="81"/>
    </row>
    <row r="349" spans="2:8" ht="33" collapsed="1" x14ac:dyDescent="0.3">
      <c r="B349" s="70" t="s">
        <v>206</v>
      </c>
      <c r="C349" s="79" t="s">
        <v>293</v>
      </c>
      <c r="D349" s="80"/>
      <c r="E349" s="80"/>
      <c r="F349" s="89">
        <f>F350+F351+F352+F353+F354+F355</f>
        <v>0</v>
      </c>
      <c r="G349" s="89">
        <f t="shared" ref="G349" si="94">G350+G351+G352+G353+G354+G355</f>
        <v>0</v>
      </c>
      <c r="H349" s="89">
        <f t="shared" ref="H349" si="95">H350+H351+H352+H353+H354+H355</f>
        <v>0</v>
      </c>
    </row>
    <row r="350" spans="2:8" hidden="1" outlineLevel="1" x14ac:dyDescent="0.3">
      <c r="B350" s="60"/>
      <c r="C350" s="73" t="s">
        <v>4</v>
      </c>
      <c r="D350" s="60"/>
      <c r="E350" s="60"/>
      <c r="F350" s="81"/>
      <c r="G350" s="81"/>
      <c r="H350" s="81"/>
    </row>
    <row r="351" spans="2:8" hidden="1" outlineLevel="1" x14ac:dyDescent="0.3">
      <c r="B351" s="60"/>
      <c r="C351" s="73" t="s">
        <v>3</v>
      </c>
      <c r="D351" s="60"/>
      <c r="E351" s="60"/>
      <c r="F351" s="81"/>
      <c r="G351" s="81"/>
      <c r="H351" s="81"/>
    </row>
    <row r="352" spans="2:8" hidden="1" outlineLevel="1" x14ac:dyDescent="0.3">
      <c r="B352" s="60"/>
      <c r="C352" s="73" t="s">
        <v>5</v>
      </c>
      <c r="D352" s="60"/>
      <c r="E352" s="60"/>
      <c r="F352" s="81"/>
      <c r="G352" s="81"/>
      <c r="H352" s="81"/>
    </row>
    <row r="353" spans="2:8" hidden="1" outlineLevel="1" x14ac:dyDescent="0.3">
      <c r="B353" s="60"/>
      <c r="C353" s="73" t="s">
        <v>6</v>
      </c>
      <c r="D353" s="60"/>
      <c r="E353" s="60"/>
      <c r="F353" s="81"/>
      <c r="G353" s="81"/>
      <c r="H353" s="81"/>
    </row>
    <row r="354" spans="2:8" hidden="1" outlineLevel="1" x14ac:dyDescent="0.3">
      <c r="B354" s="60"/>
      <c r="C354" s="73" t="s">
        <v>7</v>
      </c>
      <c r="D354" s="60"/>
      <c r="E354" s="60"/>
      <c r="F354" s="81"/>
      <c r="G354" s="81"/>
      <c r="H354" s="81"/>
    </row>
    <row r="355" spans="2:8" hidden="1" outlineLevel="1" x14ac:dyDescent="0.3">
      <c r="B355" s="60"/>
      <c r="C355" s="73" t="s">
        <v>8</v>
      </c>
      <c r="D355" s="60"/>
      <c r="E355" s="60"/>
      <c r="F355" s="81"/>
      <c r="G355" s="81"/>
      <c r="H355" s="81"/>
    </row>
    <row r="356" spans="2:8" ht="18" collapsed="1" x14ac:dyDescent="0.3">
      <c r="B356" s="67" t="s">
        <v>208</v>
      </c>
      <c r="C356" s="68" t="s">
        <v>2</v>
      </c>
      <c r="D356" s="67"/>
      <c r="E356" s="67"/>
      <c r="F356" s="69">
        <f>F357+F362+F367</f>
        <v>0</v>
      </c>
      <c r="G356" s="69">
        <f t="shared" ref="G356:H356" si="96">G357+G362+G367</f>
        <v>0</v>
      </c>
      <c r="H356" s="69">
        <f t="shared" si="96"/>
        <v>0</v>
      </c>
    </row>
    <row r="357" spans="2:8" hidden="1" outlineLevel="1" x14ac:dyDescent="0.3">
      <c r="B357" s="70" t="s">
        <v>209</v>
      </c>
      <c r="C357" s="71" t="s">
        <v>210</v>
      </c>
      <c r="D357" s="80"/>
      <c r="E357" s="80"/>
      <c r="F357" s="91">
        <f>F358+F359+F360+F361</f>
        <v>0</v>
      </c>
      <c r="G357" s="91">
        <f t="shared" ref="G357:H357" si="97">G358+G359+G360+G361</f>
        <v>0</v>
      </c>
      <c r="H357" s="91">
        <f t="shared" si="97"/>
        <v>0</v>
      </c>
    </row>
    <row r="358" spans="2:8" hidden="1" outlineLevel="1" x14ac:dyDescent="0.3">
      <c r="B358" s="60"/>
      <c r="C358" s="73" t="s">
        <v>211</v>
      </c>
      <c r="D358" s="60"/>
      <c r="E358" s="60"/>
      <c r="F358" s="81"/>
      <c r="G358" s="81"/>
      <c r="H358" s="81"/>
    </row>
    <row r="359" spans="2:8" hidden="1" outlineLevel="1" x14ac:dyDescent="0.3">
      <c r="B359" s="60"/>
      <c r="C359" s="73" t="s">
        <v>212</v>
      </c>
      <c r="D359" s="60"/>
      <c r="E359" s="60"/>
      <c r="F359" s="81"/>
      <c r="G359" s="81"/>
      <c r="H359" s="81"/>
    </row>
    <row r="360" spans="2:8" hidden="1" outlineLevel="1" x14ac:dyDescent="0.3">
      <c r="B360" s="60"/>
      <c r="C360" s="73" t="s">
        <v>213</v>
      </c>
      <c r="D360" s="60"/>
      <c r="E360" s="60"/>
      <c r="F360" s="81"/>
      <c r="G360" s="81"/>
      <c r="H360" s="81"/>
    </row>
    <row r="361" spans="2:8" hidden="1" outlineLevel="1" x14ac:dyDescent="0.3">
      <c r="B361" s="60"/>
      <c r="C361" s="73" t="s">
        <v>214</v>
      </c>
      <c r="D361" s="60"/>
      <c r="E361" s="60"/>
      <c r="F361" s="81"/>
      <c r="G361" s="81"/>
      <c r="H361" s="81"/>
    </row>
    <row r="362" spans="2:8" hidden="1" outlineLevel="1" x14ac:dyDescent="0.3">
      <c r="B362" s="70" t="s">
        <v>215</v>
      </c>
      <c r="C362" s="71" t="s">
        <v>216</v>
      </c>
      <c r="D362" s="80"/>
      <c r="E362" s="80"/>
      <c r="F362" s="91">
        <f>F363+F364+F365+F366</f>
        <v>0</v>
      </c>
      <c r="G362" s="91">
        <f t="shared" ref="G362:H362" si="98">G363+G364+G365+G366</f>
        <v>0</v>
      </c>
      <c r="H362" s="91">
        <f t="shared" si="98"/>
        <v>0</v>
      </c>
    </row>
    <row r="363" spans="2:8" hidden="1" outlineLevel="1" x14ac:dyDescent="0.3">
      <c r="B363" s="59"/>
      <c r="C363" s="61" t="s">
        <v>217</v>
      </c>
      <c r="D363" s="60"/>
      <c r="E363" s="60"/>
      <c r="F363" s="81"/>
      <c r="G363" s="81"/>
      <c r="H363" s="81"/>
    </row>
    <row r="364" spans="2:8" hidden="1" outlineLevel="1" x14ac:dyDescent="0.3">
      <c r="B364" s="60"/>
      <c r="C364" s="73" t="s">
        <v>218</v>
      </c>
      <c r="D364" s="60"/>
      <c r="E364" s="60"/>
      <c r="F364" s="81"/>
      <c r="G364" s="81"/>
      <c r="H364" s="81"/>
    </row>
    <row r="365" spans="2:8" hidden="1" outlineLevel="1" x14ac:dyDescent="0.3">
      <c r="B365" s="60"/>
      <c r="C365" s="73" t="s">
        <v>219</v>
      </c>
      <c r="D365" s="60"/>
      <c r="E365" s="60"/>
      <c r="F365" s="81"/>
      <c r="G365" s="81"/>
      <c r="H365" s="81"/>
    </row>
    <row r="366" spans="2:8" hidden="1" outlineLevel="1" x14ac:dyDescent="0.3">
      <c r="B366" s="60"/>
      <c r="C366" s="73" t="s">
        <v>220</v>
      </c>
      <c r="D366" s="60"/>
      <c r="E366" s="60"/>
      <c r="F366" s="81"/>
      <c r="G366" s="81"/>
      <c r="H366" s="81"/>
    </row>
    <row r="367" spans="2:8" hidden="1" outlineLevel="1" x14ac:dyDescent="0.3">
      <c r="B367" s="70" t="s">
        <v>221</v>
      </c>
      <c r="C367" s="71" t="s">
        <v>222</v>
      </c>
      <c r="D367" s="80"/>
      <c r="E367" s="80"/>
      <c r="F367" s="91">
        <f>F368+F369+F370+F371</f>
        <v>0</v>
      </c>
      <c r="G367" s="91">
        <f t="shared" ref="G367:H367" si="99">G368+G369+G370+G371</f>
        <v>0</v>
      </c>
      <c r="H367" s="91">
        <f t="shared" si="99"/>
        <v>0</v>
      </c>
    </row>
    <row r="368" spans="2:8" hidden="1" outlineLevel="1" x14ac:dyDescent="0.3">
      <c r="B368" s="60"/>
      <c r="C368" s="73" t="s">
        <v>223</v>
      </c>
      <c r="D368" s="60"/>
      <c r="E368" s="60"/>
      <c r="F368" s="81"/>
      <c r="G368" s="81"/>
      <c r="H368" s="81"/>
    </row>
    <row r="369" spans="2:8" hidden="1" outlineLevel="1" x14ac:dyDescent="0.3">
      <c r="B369" s="60"/>
      <c r="C369" s="73" t="s">
        <v>224</v>
      </c>
      <c r="D369" s="60"/>
      <c r="E369" s="60"/>
      <c r="F369" s="81"/>
      <c r="G369" s="81"/>
      <c r="H369" s="81"/>
    </row>
    <row r="370" spans="2:8" hidden="1" outlineLevel="1" x14ac:dyDescent="0.3">
      <c r="B370" s="59"/>
      <c r="C370" s="61" t="s">
        <v>225</v>
      </c>
      <c r="D370" s="60"/>
      <c r="E370" s="60"/>
      <c r="F370" s="81"/>
      <c r="G370" s="81"/>
      <c r="H370" s="81"/>
    </row>
    <row r="371" spans="2:8" hidden="1" outlineLevel="1" x14ac:dyDescent="0.3">
      <c r="B371" s="60"/>
      <c r="C371" s="73" t="s">
        <v>226</v>
      </c>
      <c r="D371" s="60"/>
      <c r="E371" s="60"/>
      <c r="F371" s="81"/>
      <c r="G371" s="81"/>
      <c r="H371" s="81"/>
    </row>
    <row r="372" spans="2:8" ht="36" collapsed="1" x14ac:dyDescent="0.3">
      <c r="B372" s="67" t="s">
        <v>227</v>
      </c>
      <c r="C372" s="68" t="s">
        <v>291</v>
      </c>
      <c r="D372" s="67"/>
      <c r="E372" s="67"/>
      <c r="F372" s="69">
        <f>F373+F374+F375+F377+F378+F379+F380+F381+F382+F383+F384+F385</f>
        <v>0</v>
      </c>
      <c r="G372" s="69">
        <f>G373+G374+G375+G377+G378+G379+G380+G381+G382+G383+G384+G385</f>
        <v>150</v>
      </c>
      <c r="H372" s="69">
        <f t="shared" ref="H372" si="100">H373+H374+H375+H377+H378+H379+H380+H381+H382+H383+H384+H385</f>
        <v>362.36743999999999</v>
      </c>
    </row>
    <row r="373" spans="2:8" hidden="1" x14ac:dyDescent="0.3">
      <c r="B373" s="59" t="s">
        <v>228</v>
      </c>
      <c r="C373" s="73" t="s">
        <v>229</v>
      </c>
      <c r="D373" s="60"/>
      <c r="E373" s="60"/>
      <c r="F373" s="85"/>
      <c r="G373" s="85"/>
      <c r="H373" s="85"/>
    </row>
    <row r="374" spans="2:8" hidden="1" x14ac:dyDescent="0.3">
      <c r="B374" s="60"/>
      <c r="C374" s="73" t="s">
        <v>230</v>
      </c>
      <c r="D374" s="60"/>
      <c r="E374" s="60"/>
      <c r="F374" s="85"/>
      <c r="G374" s="85"/>
      <c r="H374" s="85"/>
    </row>
    <row r="375" spans="2:8" x14ac:dyDescent="0.3">
      <c r="B375" s="60"/>
      <c r="C375" s="71" t="s">
        <v>231</v>
      </c>
      <c r="D375" s="60"/>
      <c r="E375" s="60"/>
      <c r="F375" s="85">
        <f>F376</f>
        <v>0</v>
      </c>
      <c r="G375" s="85">
        <f t="shared" ref="G375:H375" si="101">G376</f>
        <v>150</v>
      </c>
      <c r="H375" s="85">
        <f t="shared" si="101"/>
        <v>362.36743999999999</v>
      </c>
    </row>
    <row r="376" spans="2:8" ht="37.5" customHeight="1" x14ac:dyDescent="0.3">
      <c r="B376" s="82"/>
      <c r="C376" s="73" t="str">
        <f>'[2]28а) ТП до 35 город готов'!$B$17</f>
        <v xml:space="preserve">Реконструкция ВЛ-6 кВ без увелич. протяж.от Ф-646 и стр-во КТП-7/646-400 кВА (150 кВт) 
ЖСК "СитиСтрой КЧР" (Дог. №998 от 05.06.2019; ТУ №998 от 03.06.2019)          </v>
      </c>
      <c r="D376" s="58">
        <f>'[2]28а) ТП до 35 город готов'!C17</f>
        <v>2019</v>
      </c>
      <c r="E376" s="58">
        <f>'[2]28а) ТП до 35 город готов'!D17</f>
        <v>6</v>
      </c>
      <c r="F376" s="58">
        <v>0</v>
      </c>
      <c r="G376" s="83">
        <f>'[2]28а) ТП до 35 город готов'!F17</f>
        <v>150</v>
      </c>
      <c r="H376" s="83">
        <f>'[2]28а) ТП до 35 город готов'!G17</f>
        <v>362.36743999999999</v>
      </c>
    </row>
    <row r="377" spans="2:8" hidden="1" x14ac:dyDescent="0.3">
      <c r="B377" s="60"/>
      <c r="C377" s="73" t="s">
        <v>232</v>
      </c>
      <c r="D377" s="60"/>
      <c r="E377" s="60"/>
      <c r="F377" s="85"/>
      <c r="G377" s="85"/>
      <c r="H377" s="85"/>
    </row>
    <row r="378" spans="2:8" hidden="1" x14ac:dyDescent="0.3">
      <c r="B378" s="59"/>
      <c r="C378" s="75" t="s">
        <v>233</v>
      </c>
      <c r="D378" s="60"/>
      <c r="E378" s="60"/>
      <c r="F378" s="85"/>
      <c r="G378" s="85"/>
      <c r="H378" s="85"/>
    </row>
    <row r="379" spans="2:8" hidden="1" x14ac:dyDescent="0.3">
      <c r="B379" s="60"/>
      <c r="C379" s="73" t="s">
        <v>234</v>
      </c>
      <c r="D379" s="60"/>
      <c r="E379" s="60"/>
      <c r="F379" s="85"/>
      <c r="G379" s="85"/>
      <c r="H379" s="85"/>
    </row>
    <row r="380" spans="2:8" hidden="1" x14ac:dyDescent="0.3">
      <c r="B380" s="59" t="s">
        <v>235</v>
      </c>
      <c r="C380" s="73" t="s">
        <v>236</v>
      </c>
      <c r="D380" s="60"/>
      <c r="E380" s="60"/>
      <c r="F380" s="85"/>
      <c r="G380" s="85"/>
      <c r="H380" s="85"/>
    </row>
    <row r="381" spans="2:8" hidden="1" x14ac:dyDescent="0.3">
      <c r="B381" s="60"/>
      <c r="C381" s="73" t="s">
        <v>237</v>
      </c>
      <c r="D381" s="60"/>
      <c r="E381" s="60"/>
      <c r="F381" s="85"/>
      <c r="G381" s="85"/>
      <c r="H381" s="85"/>
    </row>
    <row r="382" spans="2:8" hidden="1" x14ac:dyDescent="0.3">
      <c r="B382" s="60"/>
      <c r="C382" s="73" t="s">
        <v>238</v>
      </c>
      <c r="D382" s="60"/>
      <c r="E382" s="60"/>
      <c r="F382" s="85"/>
      <c r="G382" s="85"/>
      <c r="H382" s="85"/>
    </row>
    <row r="383" spans="2:8" hidden="1" x14ac:dyDescent="0.3">
      <c r="B383" s="60"/>
      <c r="C383" s="73" t="s">
        <v>239</v>
      </c>
      <c r="D383" s="60"/>
      <c r="E383" s="60"/>
      <c r="F383" s="85"/>
      <c r="G383" s="85"/>
      <c r="H383" s="85"/>
    </row>
    <row r="384" spans="2:8" hidden="1" x14ac:dyDescent="0.3">
      <c r="B384" s="60"/>
      <c r="C384" s="73" t="s">
        <v>240</v>
      </c>
      <c r="D384" s="60"/>
      <c r="E384" s="60"/>
      <c r="F384" s="85"/>
      <c r="G384" s="85"/>
      <c r="H384" s="85"/>
    </row>
    <row r="385" spans="2:8" hidden="1" x14ac:dyDescent="0.3">
      <c r="B385" s="59"/>
      <c r="C385" s="75" t="s">
        <v>241</v>
      </c>
      <c r="D385" s="60"/>
      <c r="E385" s="60"/>
      <c r="F385" s="85"/>
      <c r="G385" s="85"/>
      <c r="H385" s="85"/>
    </row>
    <row r="386" spans="2:8" ht="36" x14ac:dyDescent="0.3">
      <c r="B386" s="67" t="s">
        <v>242</v>
      </c>
      <c r="C386" s="68" t="s">
        <v>290</v>
      </c>
      <c r="D386" s="67"/>
      <c r="E386" s="67"/>
      <c r="F386" s="69">
        <f>F387+F388+F389+F390+F391+F392+F393+F394+F395+F396+F397+F398</f>
        <v>0</v>
      </c>
      <c r="G386" s="69">
        <f t="shared" ref="G386:H386" si="102">G387+G388+G389+G390+G391+G392+G393+G394+G395+G396+G397+G398</f>
        <v>0</v>
      </c>
      <c r="H386" s="69">
        <f t="shared" si="102"/>
        <v>0</v>
      </c>
    </row>
    <row r="387" spans="2:8" s="9" customFormat="1" hidden="1" outlineLevel="1" x14ac:dyDescent="0.3">
      <c r="B387" s="92"/>
      <c r="C387" s="93" t="s">
        <v>244</v>
      </c>
      <c r="D387" s="92"/>
      <c r="E387" s="92"/>
      <c r="F387" s="94"/>
      <c r="G387" s="94"/>
      <c r="H387" s="94"/>
    </row>
    <row r="388" spans="2:8" hidden="1" outlineLevel="1" x14ac:dyDescent="0.3">
      <c r="B388" s="60"/>
      <c r="C388" s="73" t="s">
        <v>245</v>
      </c>
      <c r="D388" s="60"/>
      <c r="E388" s="60"/>
      <c r="F388" s="81"/>
      <c r="G388" s="81"/>
      <c r="H388" s="81"/>
    </row>
    <row r="389" spans="2:8" hidden="1" outlineLevel="1" x14ac:dyDescent="0.3">
      <c r="B389" s="60"/>
      <c r="C389" s="73" t="s">
        <v>246</v>
      </c>
      <c r="D389" s="60"/>
      <c r="E389" s="60"/>
      <c r="F389" s="81"/>
      <c r="G389" s="81"/>
      <c r="H389" s="81"/>
    </row>
    <row r="390" spans="2:8" hidden="1" outlineLevel="1" x14ac:dyDescent="0.3">
      <c r="B390" s="60"/>
      <c r="C390" s="73" t="s">
        <v>247</v>
      </c>
      <c r="D390" s="60"/>
      <c r="E390" s="60"/>
      <c r="F390" s="81"/>
      <c r="G390" s="81"/>
      <c r="H390" s="81"/>
    </row>
    <row r="391" spans="2:8" hidden="1" outlineLevel="1" x14ac:dyDescent="0.3">
      <c r="B391" s="60"/>
      <c r="C391" s="73" t="s">
        <v>248</v>
      </c>
      <c r="D391" s="60"/>
      <c r="E391" s="60"/>
      <c r="F391" s="81"/>
      <c r="G391" s="81"/>
      <c r="H391" s="81"/>
    </row>
    <row r="392" spans="2:8" hidden="1" outlineLevel="1" x14ac:dyDescent="0.3">
      <c r="B392" s="60"/>
      <c r="C392" s="73" t="s">
        <v>249</v>
      </c>
      <c r="D392" s="60"/>
      <c r="E392" s="60"/>
      <c r="F392" s="81"/>
      <c r="G392" s="81"/>
      <c r="H392" s="81"/>
    </row>
    <row r="393" spans="2:8" hidden="1" outlineLevel="1" x14ac:dyDescent="0.3">
      <c r="B393" s="59" t="s">
        <v>250</v>
      </c>
      <c r="C393" s="75" t="s">
        <v>251</v>
      </c>
      <c r="D393" s="60"/>
      <c r="E393" s="60"/>
      <c r="F393" s="81"/>
      <c r="G393" s="81"/>
      <c r="H393" s="81"/>
    </row>
    <row r="394" spans="2:8" hidden="1" outlineLevel="1" x14ac:dyDescent="0.3">
      <c r="B394" s="60"/>
      <c r="C394" s="73" t="s">
        <v>252</v>
      </c>
      <c r="D394" s="60"/>
      <c r="E394" s="60"/>
      <c r="F394" s="81"/>
      <c r="G394" s="81"/>
      <c r="H394" s="81"/>
    </row>
    <row r="395" spans="2:8" hidden="1" outlineLevel="1" x14ac:dyDescent="0.3">
      <c r="B395" s="60"/>
      <c r="C395" s="73" t="s">
        <v>253</v>
      </c>
      <c r="D395" s="60"/>
      <c r="E395" s="60"/>
      <c r="F395" s="81"/>
      <c r="G395" s="81"/>
      <c r="H395" s="81"/>
    </row>
    <row r="396" spans="2:8" hidden="1" outlineLevel="1" x14ac:dyDescent="0.3">
      <c r="B396" s="60"/>
      <c r="C396" s="73" t="s">
        <v>254</v>
      </c>
      <c r="D396" s="60"/>
      <c r="E396" s="60"/>
      <c r="F396" s="81"/>
      <c r="G396" s="81"/>
      <c r="H396" s="81"/>
    </row>
    <row r="397" spans="2:8" hidden="1" outlineLevel="1" x14ac:dyDescent="0.3">
      <c r="B397" s="60"/>
      <c r="C397" s="73" t="s">
        <v>255</v>
      </c>
      <c r="D397" s="60"/>
      <c r="E397" s="60"/>
      <c r="F397" s="81"/>
      <c r="G397" s="81"/>
      <c r="H397" s="81"/>
    </row>
    <row r="398" spans="2:8" hidden="1" outlineLevel="1" x14ac:dyDescent="0.3">
      <c r="B398" s="60"/>
      <c r="C398" s="73" t="s">
        <v>256</v>
      </c>
      <c r="D398" s="60"/>
      <c r="E398" s="60"/>
      <c r="F398" s="81"/>
      <c r="G398" s="81"/>
      <c r="H398" s="81"/>
    </row>
    <row r="399" spans="2:8" ht="18" collapsed="1" x14ac:dyDescent="0.3">
      <c r="B399" s="67" t="s">
        <v>257</v>
      </c>
      <c r="C399" s="68" t="s">
        <v>258</v>
      </c>
      <c r="D399" s="67"/>
      <c r="E399" s="67"/>
      <c r="F399" s="69">
        <f>F400+F401</f>
        <v>0</v>
      </c>
      <c r="G399" s="69">
        <f t="shared" ref="G399:H399" si="103">G400+G401</f>
        <v>0</v>
      </c>
      <c r="H399" s="69">
        <f t="shared" si="103"/>
        <v>0</v>
      </c>
    </row>
    <row r="400" spans="2:8" hidden="1" x14ac:dyDescent="0.3">
      <c r="B400" s="60"/>
      <c r="C400" s="73" t="s">
        <v>259</v>
      </c>
      <c r="D400" s="60"/>
      <c r="E400" s="60"/>
      <c r="F400" s="81"/>
      <c r="G400" s="81"/>
      <c r="H400" s="81"/>
    </row>
    <row r="401" spans="2:8" hidden="1" x14ac:dyDescent="0.3">
      <c r="B401" s="60"/>
      <c r="C401" s="73" t="s">
        <v>260</v>
      </c>
      <c r="D401" s="60"/>
      <c r="E401" s="60"/>
      <c r="F401" s="81"/>
      <c r="G401" s="81"/>
      <c r="H401" s="81"/>
    </row>
    <row r="402" spans="2:8" ht="18" x14ac:dyDescent="0.3">
      <c r="B402" s="67" t="s">
        <v>261</v>
      </c>
      <c r="C402" s="68" t="s">
        <v>262</v>
      </c>
      <c r="D402" s="67"/>
      <c r="E402" s="67"/>
      <c r="F402" s="69">
        <f>F403+F405+F406+F407+F409+F411+F414+F417</f>
        <v>0</v>
      </c>
      <c r="G402" s="69">
        <f t="shared" ref="G402" si="104">G403+G405+G406+G407+G409+G411+G414+G417</f>
        <v>0</v>
      </c>
      <c r="H402" s="95">
        <f>H403+H405+H406+H407+H409+H411+H414+H417</f>
        <v>4485.0285300000005</v>
      </c>
    </row>
    <row r="403" spans="2:8" x14ac:dyDescent="0.3">
      <c r="B403" s="60"/>
      <c r="C403" s="71" t="s">
        <v>263</v>
      </c>
      <c r="D403" s="80"/>
      <c r="E403" s="96">
        <v>0.4</v>
      </c>
      <c r="F403" s="97"/>
      <c r="G403" s="97"/>
      <c r="H403" s="97">
        <f>H404</f>
        <v>16.546340000000001</v>
      </c>
    </row>
    <row r="404" spans="2:8" x14ac:dyDescent="0.3">
      <c r="B404" s="60"/>
      <c r="C404" s="73" t="s">
        <v>402</v>
      </c>
      <c r="D404" s="60"/>
      <c r="E404" s="98"/>
      <c r="F404" s="99"/>
      <c r="G404" s="99"/>
      <c r="H404" s="99">
        <f>'[3]ЛСР по форме №4'!$G$71/1000</f>
        <v>16.546340000000001</v>
      </c>
    </row>
    <row r="405" spans="2:8" x14ac:dyDescent="0.3">
      <c r="B405" s="60"/>
      <c r="C405" s="73" t="s">
        <v>264</v>
      </c>
      <c r="D405" s="84" t="s">
        <v>265</v>
      </c>
      <c r="E405" s="98" t="s">
        <v>265</v>
      </c>
      <c r="F405" s="99"/>
      <c r="G405" s="99"/>
      <c r="H405" s="99"/>
    </row>
    <row r="406" spans="2:8" x14ac:dyDescent="0.3">
      <c r="B406" s="60"/>
      <c r="C406" s="73" t="s">
        <v>266</v>
      </c>
      <c r="D406" s="84" t="s">
        <v>265</v>
      </c>
      <c r="E406" s="98" t="s">
        <v>265</v>
      </c>
      <c r="F406" s="99"/>
      <c r="G406" s="99"/>
      <c r="H406" s="99"/>
    </row>
    <row r="407" spans="2:8" x14ac:dyDescent="0.3">
      <c r="B407" s="60"/>
      <c r="C407" s="71" t="s">
        <v>267</v>
      </c>
      <c r="D407" s="80"/>
      <c r="E407" s="96">
        <v>0.4</v>
      </c>
      <c r="F407" s="97"/>
      <c r="G407" s="97"/>
      <c r="H407" s="97">
        <f>H408</f>
        <v>28.84919</v>
      </c>
    </row>
    <row r="408" spans="2:8" x14ac:dyDescent="0.3">
      <c r="B408" s="60"/>
      <c r="C408" s="73" t="s">
        <v>403</v>
      </c>
      <c r="D408" s="60"/>
      <c r="E408" s="98"/>
      <c r="F408" s="99"/>
      <c r="G408" s="99"/>
      <c r="H408" s="99">
        <f>'[4]ЛСР по форме №4'!$G$71/1000</f>
        <v>28.84919</v>
      </c>
    </row>
    <row r="409" spans="2:8" x14ac:dyDescent="0.3">
      <c r="B409" s="60"/>
      <c r="C409" s="71" t="s">
        <v>268</v>
      </c>
      <c r="D409" s="80"/>
      <c r="E409" s="96">
        <v>0.4</v>
      </c>
      <c r="F409" s="97"/>
      <c r="G409" s="97"/>
      <c r="H409" s="97">
        <f>H410</f>
        <v>36.655000000000001</v>
      </c>
    </row>
    <row r="410" spans="2:8" x14ac:dyDescent="0.3">
      <c r="B410" s="60"/>
      <c r="C410" s="93" t="s">
        <v>406</v>
      </c>
      <c r="D410" s="82"/>
      <c r="E410" s="100"/>
      <c r="F410" s="101"/>
      <c r="G410" s="101"/>
      <c r="H410" s="101">
        <f>'[5]ЛСР по форме №4'!$G$72/1000</f>
        <v>36.655000000000001</v>
      </c>
    </row>
    <row r="411" spans="2:8" x14ac:dyDescent="0.3">
      <c r="B411" s="60"/>
      <c r="C411" s="71" t="s">
        <v>269</v>
      </c>
      <c r="D411" s="80"/>
      <c r="E411" s="96" t="s">
        <v>270</v>
      </c>
      <c r="F411" s="97"/>
      <c r="G411" s="97"/>
      <c r="H411" s="97">
        <f>H412+H413</f>
        <v>445.37700000000001</v>
      </c>
    </row>
    <row r="412" spans="2:8" x14ac:dyDescent="0.3">
      <c r="B412" s="60"/>
      <c r="C412" s="73" t="s">
        <v>405</v>
      </c>
      <c r="D412" s="60"/>
      <c r="E412" s="98"/>
      <c r="F412" s="99"/>
      <c r="G412" s="99"/>
      <c r="H412" s="99">
        <f>'[6]ЛСР по форме №4'!$G$64/1000</f>
        <v>238.666</v>
      </c>
    </row>
    <row r="413" spans="2:8" x14ac:dyDescent="0.3">
      <c r="B413" s="60"/>
      <c r="C413" s="73" t="s">
        <v>404</v>
      </c>
      <c r="D413" s="60"/>
      <c r="E413" s="98"/>
      <c r="F413" s="99"/>
      <c r="G413" s="99"/>
      <c r="H413" s="99">
        <f>'[7]ЛСР по форме №4'!$G$64/1000</f>
        <v>206.71100000000001</v>
      </c>
    </row>
    <row r="414" spans="2:8" x14ac:dyDescent="0.3">
      <c r="B414" s="60"/>
      <c r="C414" s="71" t="s">
        <v>269</v>
      </c>
      <c r="D414" s="80"/>
      <c r="E414" s="96" t="s">
        <v>271</v>
      </c>
      <c r="F414" s="97"/>
      <c r="G414" s="97"/>
      <c r="H414" s="97">
        <f>H415</f>
        <v>989.30100000000004</v>
      </c>
    </row>
    <row r="415" spans="2:8" x14ac:dyDescent="0.3">
      <c r="B415" s="60"/>
      <c r="C415" s="73" t="s">
        <v>407</v>
      </c>
      <c r="D415" s="60"/>
      <c r="E415" s="98"/>
      <c r="F415" s="99"/>
      <c r="G415" s="99"/>
      <c r="H415" s="99">
        <f>'[8]ЛСР по форме №4'!$G$52/1000</f>
        <v>989.30100000000004</v>
      </c>
    </row>
    <row r="416" spans="2:8" x14ac:dyDescent="0.3">
      <c r="B416" s="60"/>
      <c r="C416" s="71" t="s">
        <v>269</v>
      </c>
      <c r="D416" s="80"/>
      <c r="E416" s="96" t="s">
        <v>272</v>
      </c>
      <c r="F416" s="97"/>
      <c r="G416" s="97"/>
      <c r="H416" s="97">
        <f>H417</f>
        <v>2968.3</v>
      </c>
    </row>
    <row r="417" spans="2:8" x14ac:dyDescent="0.3">
      <c r="B417" s="60"/>
      <c r="C417" s="73" t="s">
        <v>408</v>
      </c>
      <c r="D417" s="60"/>
      <c r="E417" s="98"/>
      <c r="F417" s="99"/>
      <c r="G417" s="99"/>
      <c r="H417" s="99">
        <f>'[9]ЛСР по форме №4'!$G$52/1000</f>
        <v>2968.3</v>
      </c>
    </row>
    <row r="421" spans="2:8" ht="16.5" hidden="1" customHeight="1" x14ac:dyDescent="0.3">
      <c r="C421" s="126" t="s">
        <v>398</v>
      </c>
      <c r="D421" s="29">
        <v>2017</v>
      </c>
      <c r="E421" s="29">
        <v>0.4</v>
      </c>
      <c r="F421" s="30">
        <v>0</v>
      </c>
      <c r="G421" s="30">
        <v>0</v>
      </c>
      <c r="H421" s="30">
        <v>0</v>
      </c>
    </row>
    <row r="422" spans="2:8" ht="17.25" hidden="1" customHeight="1" thickBot="1" x14ac:dyDescent="0.35">
      <c r="C422" s="127"/>
      <c r="D422" s="31">
        <v>2017</v>
      </c>
      <c r="E422" s="31">
        <v>10</v>
      </c>
      <c r="F422" s="32">
        <v>0</v>
      </c>
      <c r="G422" s="32">
        <v>0</v>
      </c>
      <c r="H422" s="32">
        <v>0</v>
      </c>
    </row>
    <row r="423" spans="2:8" ht="16.5" hidden="1" customHeight="1" x14ac:dyDescent="0.3">
      <c r="C423" s="127"/>
      <c r="D423" s="29">
        <v>2018</v>
      </c>
      <c r="E423" s="29">
        <v>0.4</v>
      </c>
      <c r="F423" s="33">
        <v>0</v>
      </c>
      <c r="G423" s="33">
        <v>0</v>
      </c>
      <c r="H423" s="33">
        <v>0</v>
      </c>
    </row>
    <row r="424" spans="2:8" ht="17.25" hidden="1" customHeight="1" thickBot="1" x14ac:dyDescent="0.35">
      <c r="C424" s="127"/>
      <c r="D424" s="31">
        <v>2018</v>
      </c>
      <c r="E424" s="31">
        <v>10</v>
      </c>
      <c r="F424" s="34">
        <v>0</v>
      </c>
      <c r="G424" s="34">
        <v>0</v>
      </c>
      <c r="H424" s="34">
        <v>0</v>
      </c>
    </row>
    <row r="425" spans="2:8" ht="16.5" hidden="1" customHeight="1" x14ac:dyDescent="0.3">
      <c r="C425" s="127"/>
      <c r="D425" s="35">
        <v>2019</v>
      </c>
      <c r="E425" s="29">
        <v>0.4</v>
      </c>
      <c r="F425" s="36">
        <v>0</v>
      </c>
      <c r="G425" s="36">
        <v>0</v>
      </c>
      <c r="H425" s="36">
        <v>0</v>
      </c>
    </row>
    <row r="426" spans="2:8" ht="17.25" hidden="1" customHeight="1" thickBot="1" x14ac:dyDescent="0.35">
      <c r="C426" s="127"/>
      <c r="D426" s="31">
        <v>2019</v>
      </c>
      <c r="E426" s="31">
        <v>10</v>
      </c>
      <c r="F426" s="32">
        <v>0</v>
      </c>
      <c r="G426" s="32">
        <v>0</v>
      </c>
      <c r="H426" s="32">
        <v>0</v>
      </c>
    </row>
    <row r="427" spans="2:8" hidden="1" x14ac:dyDescent="0.3">
      <c r="C427" s="127"/>
      <c r="D427" s="123" t="s">
        <v>400</v>
      </c>
      <c r="E427" s="43">
        <v>0.4</v>
      </c>
      <c r="F427" s="44">
        <f>F421+F423+F425</f>
        <v>0</v>
      </c>
      <c r="G427" s="44">
        <f t="shared" ref="G427:H428" si="105">G421+G423+G425</f>
        <v>0</v>
      </c>
      <c r="H427" s="44">
        <f t="shared" si="105"/>
        <v>0</v>
      </c>
    </row>
    <row r="428" spans="2:8" hidden="1" x14ac:dyDescent="0.3">
      <c r="C428" s="127"/>
      <c r="D428" s="124"/>
      <c r="E428" s="45">
        <v>10</v>
      </c>
      <c r="F428" s="46">
        <f>F422+F424+F426</f>
        <v>0</v>
      </c>
      <c r="G428" s="46">
        <f t="shared" si="105"/>
        <v>0</v>
      </c>
      <c r="H428" s="46">
        <f t="shared" si="105"/>
        <v>0</v>
      </c>
    </row>
    <row r="429" spans="2:8" ht="18.75" hidden="1" thickBot="1" x14ac:dyDescent="0.35">
      <c r="C429" s="128"/>
      <c r="D429" s="125"/>
      <c r="E429" s="47" t="s">
        <v>401</v>
      </c>
      <c r="F429" s="48">
        <f>F427+F428</f>
        <v>0</v>
      </c>
      <c r="G429" s="48">
        <f t="shared" ref="G429:H429" si="106">G427+G428</f>
        <v>0</v>
      </c>
      <c r="H429" s="48">
        <f t="shared" si="106"/>
        <v>0</v>
      </c>
    </row>
    <row r="430" spans="2:8" ht="36" hidden="1" thickBot="1" x14ac:dyDescent="0.35">
      <c r="C430" s="37"/>
      <c r="D430" s="49"/>
      <c r="E430" s="50"/>
      <c r="F430" s="51"/>
      <c r="G430" s="51"/>
      <c r="H430" s="51"/>
    </row>
    <row r="431" spans="2:8" ht="16.5" hidden="1" customHeight="1" x14ac:dyDescent="0.3">
      <c r="C431" s="129" t="s">
        <v>399</v>
      </c>
      <c r="D431" s="29">
        <v>2017</v>
      </c>
      <c r="E431" s="29">
        <v>0.4</v>
      </c>
      <c r="F431" s="30">
        <v>0</v>
      </c>
      <c r="G431" s="30">
        <v>0</v>
      </c>
      <c r="H431" s="30">
        <v>0</v>
      </c>
    </row>
    <row r="432" spans="2:8" ht="17.25" hidden="1" customHeight="1" thickBot="1" x14ac:dyDescent="0.35">
      <c r="C432" s="130"/>
      <c r="D432" s="31">
        <v>2017</v>
      </c>
      <c r="E432" s="31">
        <v>10</v>
      </c>
      <c r="F432" s="32">
        <v>0</v>
      </c>
      <c r="G432" s="32">
        <v>0</v>
      </c>
      <c r="H432" s="32">
        <v>0</v>
      </c>
    </row>
    <row r="433" spans="3:8" ht="16.5" hidden="1" customHeight="1" x14ac:dyDescent="0.3">
      <c r="C433" s="130"/>
      <c r="D433" s="29">
        <v>2018</v>
      </c>
      <c r="E433" s="29">
        <v>0.4</v>
      </c>
      <c r="F433" s="33">
        <v>0</v>
      </c>
      <c r="G433" s="33">
        <v>0</v>
      </c>
      <c r="H433" s="33">
        <v>0</v>
      </c>
    </row>
    <row r="434" spans="3:8" ht="17.25" hidden="1" customHeight="1" thickBot="1" x14ac:dyDescent="0.35">
      <c r="C434" s="130"/>
      <c r="D434" s="31">
        <v>2018</v>
      </c>
      <c r="E434" s="31">
        <v>10</v>
      </c>
      <c r="F434" s="34">
        <v>0</v>
      </c>
      <c r="G434" s="34">
        <v>0</v>
      </c>
      <c r="H434" s="34">
        <v>0</v>
      </c>
    </row>
    <row r="435" spans="3:8" ht="16.5" hidden="1" customHeight="1" x14ac:dyDescent="0.3">
      <c r="C435" s="130"/>
      <c r="D435" s="35">
        <v>2019</v>
      </c>
      <c r="E435" s="29">
        <v>0.4</v>
      </c>
      <c r="F435" s="36">
        <f>F153</f>
        <v>160</v>
      </c>
      <c r="G435" s="36">
        <f>G153</f>
        <v>5</v>
      </c>
      <c r="H435" s="36">
        <f>H153</f>
        <v>53.473289999999999</v>
      </c>
    </row>
    <row r="436" spans="3:8" ht="17.25" hidden="1" customHeight="1" thickBot="1" x14ac:dyDescent="0.35">
      <c r="C436" s="130"/>
      <c r="D436" s="31">
        <v>2019</v>
      </c>
      <c r="E436" s="31">
        <v>10</v>
      </c>
      <c r="F436" s="32">
        <v>0</v>
      </c>
      <c r="G436" s="32">
        <v>0</v>
      </c>
      <c r="H436" s="32">
        <v>0</v>
      </c>
    </row>
    <row r="437" spans="3:8" hidden="1" x14ac:dyDescent="0.3">
      <c r="C437" s="130"/>
      <c r="D437" s="123" t="s">
        <v>400</v>
      </c>
      <c r="E437" s="43">
        <v>0.4</v>
      </c>
      <c r="F437" s="44">
        <f>F431+F433+F435</f>
        <v>160</v>
      </c>
      <c r="G437" s="44">
        <f t="shared" ref="G437:H437" si="107">G431+G433+G435</f>
        <v>5</v>
      </c>
      <c r="H437" s="44">
        <f t="shared" si="107"/>
        <v>53.473289999999999</v>
      </c>
    </row>
    <row r="438" spans="3:8" hidden="1" x14ac:dyDescent="0.3">
      <c r="C438" s="130"/>
      <c r="D438" s="124"/>
      <c r="E438" s="45">
        <v>10</v>
      </c>
      <c r="F438" s="46">
        <f>F432+F434+F436</f>
        <v>0</v>
      </c>
      <c r="G438" s="46">
        <f t="shared" ref="G438:H438" si="108">G432+G434+G436</f>
        <v>0</v>
      </c>
      <c r="H438" s="46">
        <f t="shared" si="108"/>
        <v>0</v>
      </c>
    </row>
    <row r="439" spans="3:8" ht="18.75" hidden="1" thickBot="1" x14ac:dyDescent="0.35">
      <c r="C439" s="131"/>
      <c r="D439" s="125"/>
      <c r="E439" s="47" t="s">
        <v>401</v>
      </c>
      <c r="F439" s="48">
        <f>F437+F438</f>
        <v>160</v>
      </c>
      <c r="G439" s="48">
        <f t="shared" ref="G439" si="109">G437+G438</f>
        <v>5</v>
      </c>
      <c r="H439" s="48">
        <f t="shared" ref="H439" si="110">H437+H438</f>
        <v>53.473289999999999</v>
      </c>
    </row>
  </sheetData>
  <autoFilter ref="D1:D426"/>
  <mergeCells count="9">
    <mergeCell ref="D427:D429"/>
    <mergeCell ref="C421:C429"/>
    <mergeCell ref="D437:D439"/>
    <mergeCell ref="C431:C439"/>
    <mergeCell ref="B8:H8"/>
    <mergeCell ref="B9:H9"/>
    <mergeCell ref="B10:H10"/>
    <mergeCell ref="B11:H11"/>
    <mergeCell ref="B13:H13"/>
  </mergeCells>
  <pageMargins left="0.7" right="0.7" top="0.75" bottom="0.75" header="0.3" footer="0.3"/>
  <pageSetup paperSize="9" scale="3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66"/>
  <sheetViews>
    <sheetView view="pageBreakPreview" zoomScale="80" zoomScaleNormal="100" zoomScaleSheetLayoutView="80" workbookViewId="0">
      <pane xSplit="3" ySplit="16" topLeftCell="D17" activePane="bottomRight" state="frozen"/>
      <selection pane="topRight" activeCell="D1" sqref="D1"/>
      <selection pane="bottomLeft" activeCell="A17" sqref="A17"/>
      <selection pane="bottomRight" activeCell="K16" sqref="K16"/>
    </sheetView>
  </sheetViews>
  <sheetFormatPr defaultRowHeight="16.5" outlineLevelRow="1" x14ac:dyDescent="0.3"/>
  <cols>
    <col min="1" max="1" width="5.140625" style="1" customWidth="1"/>
    <col min="2" max="2" width="10.5703125" style="1" customWidth="1"/>
    <col min="3" max="3" width="131.85546875" style="1" bestFit="1" customWidth="1"/>
    <col min="4" max="4" width="12.7109375" style="1" customWidth="1"/>
    <col min="5" max="5" width="12.5703125" style="1" customWidth="1"/>
    <col min="6" max="6" width="19.140625" style="1" customWidth="1"/>
    <col min="7" max="7" width="14.28515625" style="1" customWidth="1"/>
    <col min="8" max="8" width="30.85546875" style="1" customWidth="1"/>
    <col min="9" max="9" width="3.28515625" style="1" customWidth="1"/>
    <col min="10" max="16384" width="9.140625" style="1"/>
  </cols>
  <sheetData>
    <row r="1" spans="2:8" x14ac:dyDescent="0.3">
      <c r="H1" s="22" t="s">
        <v>96</v>
      </c>
    </row>
    <row r="2" spans="2:8" x14ac:dyDescent="0.3">
      <c r="H2" s="22" t="s">
        <v>97</v>
      </c>
    </row>
    <row r="3" spans="2:8" x14ac:dyDescent="0.3">
      <c r="H3" s="22" t="s">
        <v>98</v>
      </c>
    </row>
    <row r="4" spans="2:8" x14ac:dyDescent="0.3">
      <c r="H4" s="22" t="s">
        <v>99</v>
      </c>
    </row>
    <row r="5" spans="2:8" x14ac:dyDescent="0.3">
      <c r="H5" s="22" t="s">
        <v>100</v>
      </c>
    </row>
    <row r="8" spans="2:8" x14ac:dyDescent="0.3">
      <c r="B8" s="132" t="s">
        <v>101</v>
      </c>
      <c r="C8" s="132"/>
      <c r="D8" s="132"/>
      <c r="E8" s="132"/>
      <c r="F8" s="132"/>
      <c r="G8" s="132"/>
      <c r="H8" s="132"/>
    </row>
    <row r="9" spans="2:8" x14ac:dyDescent="0.3">
      <c r="B9" s="132" t="s">
        <v>102</v>
      </c>
      <c r="C9" s="132"/>
      <c r="D9" s="132"/>
      <c r="E9" s="132"/>
      <c r="F9" s="132"/>
      <c r="G9" s="132"/>
      <c r="H9" s="132"/>
    </row>
    <row r="10" spans="2:8" x14ac:dyDescent="0.3">
      <c r="B10" s="132" t="s">
        <v>103</v>
      </c>
      <c r="C10" s="132"/>
      <c r="D10" s="132"/>
      <c r="E10" s="132"/>
      <c r="F10" s="132"/>
      <c r="G10" s="132"/>
      <c r="H10" s="132"/>
    </row>
    <row r="11" spans="2:8" x14ac:dyDescent="0.3">
      <c r="B11" s="132" t="s">
        <v>104</v>
      </c>
      <c r="C11" s="132"/>
      <c r="D11" s="132"/>
      <c r="E11" s="132"/>
      <c r="F11" s="132"/>
      <c r="G11" s="132"/>
      <c r="H11" s="132"/>
    </row>
    <row r="13" spans="2:8" x14ac:dyDescent="0.3">
      <c r="B13" s="133" t="s">
        <v>273</v>
      </c>
      <c r="C13" s="133"/>
      <c r="D13" s="133"/>
      <c r="E13" s="133"/>
      <c r="F13" s="133"/>
      <c r="G13" s="133"/>
      <c r="H13" s="133"/>
    </row>
    <row r="15" spans="2:8" ht="82.5" x14ac:dyDescent="0.3">
      <c r="B15" s="59" t="s">
        <v>105</v>
      </c>
      <c r="C15" s="59" t="s">
        <v>106</v>
      </c>
      <c r="D15" s="59" t="s">
        <v>10</v>
      </c>
      <c r="E15" s="59" t="s">
        <v>11</v>
      </c>
      <c r="F15" s="59" t="s">
        <v>107</v>
      </c>
      <c r="G15" s="59" t="s">
        <v>108</v>
      </c>
      <c r="H15" s="59" t="s">
        <v>109</v>
      </c>
    </row>
    <row r="16" spans="2:8" x14ac:dyDescent="0.3">
      <c r="B16" s="59">
        <v>1</v>
      </c>
      <c r="C16" s="59">
        <v>2</v>
      </c>
      <c r="D16" s="59">
        <v>3</v>
      </c>
      <c r="E16" s="59">
        <v>4</v>
      </c>
      <c r="F16" s="59">
        <v>5</v>
      </c>
      <c r="G16" s="59">
        <v>6</v>
      </c>
      <c r="H16" s="59">
        <v>7</v>
      </c>
    </row>
    <row r="17" spans="2:8" ht="18" x14ac:dyDescent="0.3">
      <c r="B17" s="95" t="s">
        <v>110</v>
      </c>
      <c r="C17" s="102" t="s">
        <v>0</v>
      </c>
      <c r="D17" s="95" t="s">
        <v>79</v>
      </c>
      <c r="E17" s="95" t="s">
        <v>79</v>
      </c>
      <c r="F17" s="95">
        <f>F18+F25+F32+F39+F46+F53+F60+F67+F74+F81+F88+F95+F102+F109+F116+F123+F130+F137+F144+F196+F257+F264+F271+F278</f>
        <v>24705</v>
      </c>
      <c r="G17" s="95">
        <f>G18+G25+G32+G39+G46+G53+G60+G67+G74+G81+G88+G95+G102+G109+G116+G123+G130+G137+G144+G196+G257+G264+G271+G278</f>
        <v>2502.9</v>
      </c>
      <c r="H17" s="95">
        <f>H18+H25+H32+H39+H46+H53+H60+H67+H74+H81+H88+H95+H102+H109+H116+H123+H130+H137+H144+H196+H257+H264+H271+H278</f>
        <v>13435.263820000004</v>
      </c>
    </row>
    <row r="18" spans="2:8" x14ac:dyDescent="0.3">
      <c r="B18" s="70" t="s">
        <v>111</v>
      </c>
      <c r="C18" s="71" t="s">
        <v>112</v>
      </c>
      <c r="D18" s="70"/>
      <c r="E18" s="70"/>
      <c r="F18" s="72">
        <f>F19+F20+F21+F22+F23+F24</f>
        <v>0</v>
      </c>
      <c r="G18" s="72">
        <f t="shared" ref="G18:H18" si="0">G19+G20+G21+G22+G23+G24</f>
        <v>0</v>
      </c>
      <c r="H18" s="72">
        <f t="shared" si="0"/>
        <v>0</v>
      </c>
    </row>
    <row r="19" spans="2:8" hidden="1" outlineLevel="1" x14ac:dyDescent="0.3">
      <c r="B19" s="59"/>
      <c r="C19" s="73" t="s">
        <v>4</v>
      </c>
      <c r="D19" s="59"/>
      <c r="E19" s="59"/>
      <c r="F19" s="74"/>
      <c r="G19" s="74"/>
      <c r="H19" s="74"/>
    </row>
    <row r="20" spans="2:8" hidden="1" outlineLevel="1" x14ac:dyDescent="0.3">
      <c r="B20" s="59"/>
      <c r="C20" s="73" t="s">
        <v>3</v>
      </c>
      <c r="D20" s="59"/>
      <c r="E20" s="59"/>
      <c r="F20" s="74"/>
      <c r="G20" s="74"/>
      <c r="H20" s="74"/>
    </row>
    <row r="21" spans="2:8" hidden="1" outlineLevel="1" x14ac:dyDescent="0.3">
      <c r="B21" s="59"/>
      <c r="C21" s="73" t="s">
        <v>5</v>
      </c>
      <c r="D21" s="75"/>
      <c r="E21" s="75"/>
      <c r="F21" s="76"/>
      <c r="G21" s="76"/>
      <c r="H21" s="76"/>
    </row>
    <row r="22" spans="2:8" hidden="1" outlineLevel="1" x14ac:dyDescent="0.3">
      <c r="B22" s="59"/>
      <c r="C22" s="73" t="s">
        <v>6</v>
      </c>
      <c r="D22" s="75"/>
      <c r="E22" s="75"/>
      <c r="F22" s="76"/>
      <c r="G22" s="76"/>
      <c r="H22" s="76"/>
    </row>
    <row r="23" spans="2:8" hidden="1" outlineLevel="1" x14ac:dyDescent="0.3">
      <c r="B23" s="59"/>
      <c r="C23" s="73" t="s">
        <v>7</v>
      </c>
      <c r="D23" s="59"/>
      <c r="E23" s="59"/>
      <c r="F23" s="74"/>
      <c r="G23" s="74"/>
      <c r="H23" s="74"/>
    </row>
    <row r="24" spans="2:8" hidden="1" outlineLevel="1" x14ac:dyDescent="0.3">
      <c r="B24" s="59"/>
      <c r="C24" s="73" t="s">
        <v>8</v>
      </c>
      <c r="D24" s="59"/>
      <c r="E24" s="59"/>
      <c r="F24" s="74"/>
      <c r="G24" s="74"/>
      <c r="H24" s="74"/>
    </row>
    <row r="25" spans="2:8" collapsed="1" x14ac:dyDescent="0.3">
      <c r="B25" s="70" t="s">
        <v>113</v>
      </c>
      <c r="C25" s="71" t="s">
        <v>114</v>
      </c>
      <c r="D25" s="70"/>
      <c r="E25" s="70"/>
      <c r="F25" s="72">
        <f>F26+F27+F28+F29+F30+F31</f>
        <v>0</v>
      </c>
      <c r="G25" s="72">
        <f t="shared" ref="G25:H25" si="1">G26+G27+G28+G29+G30+G31</f>
        <v>0</v>
      </c>
      <c r="H25" s="72">
        <f t="shared" si="1"/>
        <v>0</v>
      </c>
    </row>
    <row r="26" spans="2:8" hidden="1" outlineLevel="1" x14ac:dyDescent="0.3">
      <c r="B26" s="59"/>
      <c r="C26" s="73" t="s">
        <v>4</v>
      </c>
      <c r="D26" s="59"/>
      <c r="E26" s="59"/>
      <c r="F26" s="74"/>
      <c r="G26" s="74"/>
      <c r="H26" s="74"/>
    </row>
    <row r="27" spans="2:8" hidden="1" outlineLevel="1" x14ac:dyDescent="0.3">
      <c r="B27" s="59"/>
      <c r="C27" s="73" t="s">
        <v>3</v>
      </c>
      <c r="D27" s="75"/>
      <c r="E27" s="75"/>
      <c r="F27" s="76"/>
      <c r="G27" s="76"/>
      <c r="H27" s="76"/>
    </row>
    <row r="28" spans="2:8" hidden="1" outlineLevel="1" x14ac:dyDescent="0.3">
      <c r="B28" s="59"/>
      <c r="C28" s="73" t="s">
        <v>5</v>
      </c>
      <c r="D28" s="75"/>
      <c r="E28" s="75"/>
      <c r="F28" s="76"/>
      <c r="G28" s="76"/>
      <c r="H28" s="76"/>
    </row>
    <row r="29" spans="2:8" hidden="1" outlineLevel="1" x14ac:dyDescent="0.3">
      <c r="B29" s="59"/>
      <c r="C29" s="73" t="s">
        <v>6</v>
      </c>
      <c r="D29" s="59"/>
      <c r="E29" s="59"/>
      <c r="F29" s="74"/>
      <c r="G29" s="74"/>
      <c r="H29" s="74"/>
    </row>
    <row r="30" spans="2:8" hidden="1" outlineLevel="1" x14ac:dyDescent="0.3">
      <c r="B30" s="59"/>
      <c r="C30" s="73" t="s">
        <v>7</v>
      </c>
      <c r="D30" s="59"/>
      <c r="E30" s="59"/>
      <c r="F30" s="74"/>
      <c r="G30" s="74"/>
      <c r="H30" s="74"/>
    </row>
    <row r="31" spans="2:8" hidden="1" outlineLevel="1" x14ac:dyDescent="0.3">
      <c r="B31" s="59"/>
      <c r="C31" s="73" t="s">
        <v>8</v>
      </c>
      <c r="D31" s="75"/>
      <c r="E31" s="75"/>
      <c r="F31" s="76"/>
      <c r="G31" s="76"/>
      <c r="H31" s="76"/>
    </row>
    <row r="32" spans="2:8" collapsed="1" x14ac:dyDescent="0.3">
      <c r="B32" s="70" t="s">
        <v>115</v>
      </c>
      <c r="C32" s="71" t="s">
        <v>116</v>
      </c>
      <c r="D32" s="77"/>
      <c r="E32" s="77"/>
      <c r="F32" s="72">
        <f>F33+F34+F35+F36+F37+F38</f>
        <v>0</v>
      </c>
      <c r="G32" s="72">
        <f t="shared" ref="G32:H32" si="2">G33+G34+G35+G36+G37+G38</f>
        <v>0</v>
      </c>
      <c r="H32" s="72">
        <f t="shared" si="2"/>
        <v>0</v>
      </c>
    </row>
    <row r="33" spans="2:8" hidden="1" outlineLevel="1" x14ac:dyDescent="0.3">
      <c r="B33" s="59"/>
      <c r="C33" s="73" t="s">
        <v>4</v>
      </c>
      <c r="D33" s="59"/>
      <c r="E33" s="59"/>
      <c r="F33" s="74"/>
      <c r="G33" s="74"/>
      <c r="H33" s="74"/>
    </row>
    <row r="34" spans="2:8" hidden="1" outlineLevel="1" x14ac:dyDescent="0.3">
      <c r="B34" s="59"/>
      <c r="C34" s="73" t="s">
        <v>3</v>
      </c>
      <c r="D34" s="59"/>
      <c r="E34" s="59"/>
      <c r="F34" s="74"/>
      <c r="G34" s="74"/>
      <c r="H34" s="74"/>
    </row>
    <row r="35" spans="2:8" hidden="1" outlineLevel="1" x14ac:dyDescent="0.3">
      <c r="B35" s="59"/>
      <c r="C35" s="73" t="s">
        <v>5</v>
      </c>
      <c r="D35" s="59"/>
      <c r="E35" s="59"/>
      <c r="F35" s="74"/>
      <c r="G35" s="74"/>
      <c r="H35" s="74"/>
    </row>
    <row r="36" spans="2:8" hidden="1" outlineLevel="1" x14ac:dyDescent="0.3">
      <c r="B36" s="59"/>
      <c r="C36" s="73" t="s">
        <v>6</v>
      </c>
      <c r="D36" s="75"/>
      <c r="E36" s="75"/>
      <c r="F36" s="76"/>
      <c r="G36" s="76"/>
      <c r="H36" s="76"/>
    </row>
    <row r="37" spans="2:8" hidden="1" outlineLevel="1" x14ac:dyDescent="0.3">
      <c r="B37" s="59"/>
      <c r="C37" s="73" t="s">
        <v>7</v>
      </c>
      <c r="D37" s="75"/>
      <c r="E37" s="75"/>
      <c r="F37" s="76"/>
      <c r="G37" s="76"/>
      <c r="H37" s="76"/>
    </row>
    <row r="38" spans="2:8" hidden="1" outlineLevel="1" x14ac:dyDescent="0.3">
      <c r="B38" s="59"/>
      <c r="C38" s="73" t="s">
        <v>8</v>
      </c>
      <c r="D38" s="59"/>
      <c r="E38" s="59"/>
      <c r="F38" s="74"/>
      <c r="G38" s="74"/>
      <c r="H38" s="74"/>
    </row>
    <row r="39" spans="2:8" collapsed="1" x14ac:dyDescent="0.3">
      <c r="B39" s="70" t="s">
        <v>117</v>
      </c>
      <c r="C39" s="71" t="s">
        <v>118</v>
      </c>
      <c r="D39" s="70"/>
      <c r="E39" s="70"/>
      <c r="F39" s="72">
        <f>F40+F41+F42+F43+F44+F45</f>
        <v>0</v>
      </c>
      <c r="G39" s="72">
        <f t="shared" ref="G39:H39" si="3">G40+G41+G42+G43+G44+G45</f>
        <v>0</v>
      </c>
      <c r="H39" s="72">
        <f t="shared" si="3"/>
        <v>0</v>
      </c>
    </row>
    <row r="40" spans="2:8" hidden="1" outlineLevel="1" x14ac:dyDescent="0.3">
      <c r="B40" s="59"/>
      <c r="C40" s="73" t="s">
        <v>4</v>
      </c>
      <c r="D40" s="59"/>
      <c r="E40" s="59"/>
      <c r="F40" s="74"/>
      <c r="G40" s="74"/>
      <c r="H40" s="74"/>
    </row>
    <row r="41" spans="2:8" hidden="1" outlineLevel="1" x14ac:dyDescent="0.3">
      <c r="B41" s="59"/>
      <c r="C41" s="73" t="s">
        <v>3</v>
      </c>
      <c r="D41" s="75"/>
      <c r="E41" s="75"/>
      <c r="F41" s="76"/>
      <c r="G41" s="76"/>
      <c r="H41" s="76"/>
    </row>
    <row r="42" spans="2:8" hidden="1" outlineLevel="1" x14ac:dyDescent="0.3">
      <c r="B42" s="59"/>
      <c r="C42" s="73" t="s">
        <v>5</v>
      </c>
      <c r="D42" s="75"/>
      <c r="E42" s="75"/>
      <c r="F42" s="76"/>
      <c r="G42" s="76"/>
      <c r="H42" s="76"/>
    </row>
    <row r="43" spans="2:8" hidden="1" outlineLevel="1" x14ac:dyDescent="0.3">
      <c r="B43" s="59"/>
      <c r="C43" s="73" t="s">
        <v>6</v>
      </c>
      <c r="D43" s="59"/>
      <c r="E43" s="59"/>
      <c r="F43" s="74"/>
      <c r="G43" s="74"/>
      <c r="H43" s="74"/>
    </row>
    <row r="44" spans="2:8" hidden="1" outlineLevel="1" x14ac:dyDescent="0.3">
      <c r="B44" s="59"/>
      <c r="C44" s="73" t="s">
        <v>7</v>
      </c>
      <c r="D44" s="75"/>
      <c r="E44" s="75"/>
      <c r="F44" s="76"/>
      <c r="G44" s="76"/>
      <c r="H44" s="76"/>
    </row>
    <row r="45" spans="2:8" hidden="1" outlineLevel="1" x14ac:dyDescent="0.3">
      <c r="B45" s="59"/>
      <c r="C45" s="73" t="s">
        <v>8</v>
      </c>
      <c r="D45" s="75"/>
      <c r="E45" s="75"/>
      <c r="F45" s="76"/>
      <c r="G45" s="76"/>
      <c r="H45" s="76"/>
    </row>
    <row r="46" spans="2:8" collapsed="1" x14ac:dyDescent="0.3">
      <c r="B46" s="70" t="s">
        <v>119</v>
      </c>
      <c r="C46" s="77" t="s">
        <v>120</v>
      </c>
      <c r="D46" s="77"/>
      <c r="E46" s="77"/>
      <c r="F46" s="72">
        <f>F47+F48+F49+F50+F51+F52</f>
        <v>0</v>
      </c>
      <c r="G46" s="72">
        <f t="shared" ref="G46:H46" si="4">G47+G48+G49+G50+G51+G52</f>
        <v>0</v>
      </c>
      <c r="H46" s="72">
        <f t="shared" si="4"/>
        <v>0</v>
      </c>
    </row>
    <row r="47" spans="2:8" hidden="1" outlineLevel="1" x14ac:dyDescent="0.3">
      <c r="B47" s="78"/>
      <c r="C47" s="73" t="s">
        <v>4</v>
      </c>
      <c r="D47" s="75"/>
      <c r="E47" s="75"/>
      <c r="F47" s="76"/>
      <c r="G47" s="76"/>
      <c r="H47" s="76"/>
    </row>
    <row r="48" spans="2:8" hidden="1" outlineLevel="1" x14ac:dyDescent="0.3">
      <c r="B48" s="78"/>
      <c r="C48" s="73" t="s">
        <v>3</v>
      </c>
      <c r="D48" s="75"/>
      <c r="E48" s="75"/>
      <c r="F48" s="76"/>
      <c r="G48" s="76"/>
      <c r="H48" s="76"/>
    </row>
    <row r="49" spans="2:8" hidden="1" outlineLevel="1" x14ac:dyDescent="0.3">
      <c r="B49" s="78"/>
      <c r="C49" s="73" t="s">
        <v>5</v>
      </c>
      <c r="D49" s="75"/>
      <c r="E49" s="75"/>
      <c r="F49" s="76"/>
      <c r="G49" s="76"/>
      <c r="H49" s="76"/>
    </row>
    <row r="50" spans="2:8" hidden="1" outlineLevel="1" x14ac:dyDescent="0.3">
      <c r="B50" s="78"/>
      <c r="C50" s="73" t="s">
        <v>6</v>
      </c>
      <c r="D50" s="75"/>
      <c r="E50" s="75"/>
      <c r="F50" s="76"/>
      <c r="G50" s="76"/>
      <c r="H50" s="76"/>
    </row>
    <row r="51" spans="2:8" hidden="1" outlineLevel="1" x14ac:dyDescent="0.3">
      <c r="B51" s="78"/>
      <c r="C51" s="73" t="s">
        <v>7</v>
      </c>
      <c r="D51" s="75"/>
      <c r="E51" s="75"/>
      <c r="F51" s="76"/>
      <c r="G51" s="76"/>
      <c r="H51" s="76"/>
    </row>
    <row r="52" spans="2:8" hidden="1" outlineLevel="1" x14ac:dyDescent="0.3">
      <c r="B52" s="58"/>
      <c r="C52" s="73" t="s">
        <v>8</v>
      </c>
      <c r="D52" s="75"/>
      <c r="E52" s="75"/>
      <c r="F52" s="76"/>
      <c r="G52" s="76"/>
      <c r="H52" s="76"/>
    </row>
    <row r="53" spans="2:8" collapsed="1" x14ac:dyDescent="0.3">
      <c r="B53" s="70" t="s">
        <v>121</v>
      </c>
      <c r="C53" s="79" t="s">
        <v>122</v>
      </c>
      <c r="D53" s="80"/>
      <c r="E53" s="80"/>
      <c r="F53" s="72">
        <f>F54+F55+F56+F57+F58+F59</f>
        <v>0</v>
      </c>
      <c r="G53" s="72">
        <f t="shared" ref="G53:H53" si="5">G54+G55+G56+G57+G58+G59</f>
        <v>0</v>
      </c>
      <c r="H53" s="72">
        <f t="shared" si="5"/>
        <v>0</v>
      </c>
    </row>
    <row r="54" spans="2:8" hidden="1" outlineLevel="1" x14ac:dyDescent="0.3">
      <c r="B54" s="60"/>
      <c r="C54" s="73" t="s">
        <v>4</v>
      </c>
      <c r="D54" s="60"/>
      <c r="E54" s="60"/>
      <c r="F54" s="81"/>
      <c r="G54" s="81"/>
      <c r="H54" s="81"/>
    </row>
    <row r="55" spans="2:8" hidden="1" outlineLevel="1" x14ac:dyDescent="0.3">
      <c r="B55" s="60"/>
      <c r="C55" s="73" t="s">
        <v>3</v>
      </c>
      <c r="D55" s="60"/>
      <c r="E55" s="60"/>
      <c r="F55" s="81"/>
      <c r="G55" s="81"/>
      <c r="H55" s="81"/>
    </row>
    <row r="56" spans="2:8" hidden="1" outlineLevel="1" x14ac:dyDescent="0.3">
      <c r="B56" s="60"/>
      <c r="C56" s="73" t="s">
        <v>5</v>
      </c>
      <c r="D56" s="60"/>
      <c r="E56" s="60"/>
      <c r="F56" s="81"/>
      <c r="G56" s="81"/>
      <c r="H56" s="81"/>
    </row>
    <row r="57" spans="2:8" hidden="1" outlineLevel="1" x14ac:dyDescent="0.3">
      <c r="B57" s="60"/>
      <c r="C57" s="73" t="s">
        <v>6</v>
      </c>
      <c r="D57" s="60"/>
      <c r="E57" s="60"/>
      <c r="F57" s="81"/>
      <c r="G57" s="81"/>
      <c r="H57" s="81"/>
    </row>
    <row r="58" spans="2:8" hidden="1" outlineLevel="1" x14ac:dyDescent="0.3">
      <c r="B58" s="60"/>
      <c r="C58" s="73" t="s">
        <v>7</v>
      </c>
      <c r="D58" s="60"/>
      <c r="E58" s="60"/>
      <c r="F58" s="81"/>
      <c r="G58" s="81"/>
      <c r="H58" s="81"/>
    </row>
    <row r="59" spans="2:8" hidden="1" outlineLevel="1" x14ac:dyDescent="0.3">
      <c r="B59" s="60"/>
      <c r="C59" s="73" t="s">
        <v>8</v>
      </c>
      <c r="D59" s="60"/>
      <c r="E59" s="60"/>
      <c r="F59" s="81"/>
      <c r="G59" s="81"/>
      <c r="H59" s="81"/>
    </row>
    <row r="60" spans="2:8" collapsed="1" x14ac:dyDescent="0.3">
      <c r="B60" s="70" t="s">
        <v>123</v>
      </c>
      <c r="C60" s="79" t="s">
        <v>124</v>
      </c>
      <c r="D60" s="80"/>
      <c r="E60" s="80"/>
      <c r="F60" s="72">
        <f>F61+F62+F63+F64+F65+F66</f>
        <v>0</v>
      </c>
      <c r="G60" s="72">
        <f t="shared" ref="G60:H60" si="6">G61+G62+G63+G64+G65+G66</f>
        <v>0</v>
      </c>
      <c r="H60" s="72">
        <f t="shared" si="6"/>
        <v>0</v>
      </c>
    </row>
    <row r="61" spans="2:8" hidden="1" outlineLevel="1" x14ac:dyDescent="0.3">
      <c r="B61" s="60"/>
      <c r="C61" s="73" t="s">
        <v>4</v>
      </c>
      <c r="D61" s="60"/>
      <c r="E61" s="60"/>
      <c r="F61" s="81"/>
      <c r="G61" s="81"/>
      <c r="H61" s="81"/>
    </row>
    <row r="62" spans="2:8" hidden="1" outlineLevel="1" x14ac:dyDescent="0.3">
      <c r="B62" s="60"/>
      <c r="C62" s="73" t="s">
        <v>3</v>
      </c>
      <c r="D62" s="60"/>
      <c r="E62" s="60"/>
      <c r="F62" s="81"/>
      <c r="G62" s="81"/>
      <c r="H62" s="81"/>
    </row>
    <row r="63" spans="2:8" hidden="1" outlineLevel="1" x14ac:dyDescent="0.3">
      <c r="B63" s="60"/>
      <c r="C63" s="73" t="s">
        <v>5</v>
      </c>
      <c r="D63" s="60"/>
      <c r="E63" s="60"/>
      <c r="F63" s="81"/>
      <c r="G63" s="81"/>
      <c r="H63" s="81"/>
    </row>
    <row r="64" spans="2:8" hidden="1" outlineLevel="1" x14ac:dyDescent="0.3">
      <c r="B64" s="60"/>
      <c r="C64" s="73" t="s">
        <v>6</v>
      </c>
      <c r="D64" s="60"/>
      <c r="E64" s="60"/>
      <c r="F64" s="81"/>
      <c r="G64" s="81"/>
      <c r="H64" s="81"/>
    </row>
    <row r="65" spans="2:8" hidden="1" outlineLevel="1" x14ac:dyDescent="0.3">
      <c r="B65" s="60"/>
      <c r="C65" s="73" t="s">
        <v>7</v>
      </c>
      <c r="D65" s="60"/>
      <c r="E65" s="60"/>
      <c r="F65" s="81"/>
      <c r="G65" s="81"/>
      <c r="H65" s="81"/>
    </row>
    <row r="66" spans="2:8" hidden="1" outlineLevel="1" x14ac:dyDescent="0.3">
      <c r="B66" s="60"/>
      <c r="C66" s="73" t="s">
        <v>8</v>
      </c>
      <c r="D66" s="60"/>
      <c r="E66" s="60"/>
      <c r="F66" s="81"/>
      <c r="G66" s="81"/>
      <c r="H66" s="81"/>
    </row>
    <row r="67" spans="2:8" collapsed="1" x14ac:dyDescent="0.3">
      <c r="B67" s="70" t="s">
        <v>125</v>
      </c>
      <c r="C67" s="79" t="s">
        <v>126</v>
      </c>
      <c r="D67" s="80"/>
      <c r="E67" s="80"/>
      <c r="F67" s="72">
        <f>F68+F69+F70+F71+F72+F73</f>
        <v>0</v>
      </c>
      <c r="G67" s="72">
        <f t="shared" ref="G67:H67" si="7">G68+G69+G70+G71+G72+G73</f>
        <v>0</v>
      </c>
      <c r="H67" s="72">
        <f t="shared" si="7"/>
        <v>0</v>
      </c>
    </row>
    <row r="68" spans="2:8" hidden="1" outlineLevel="1" x14ac:dyDescent="0.3">
      <c r="B68" s="60"/>
      <c r="C68" s="73" t="s">
        <v>4</v>
      </c>
      <c r="D68" s="60"/>
      <c r="E68" s="60"/>
      <c r="F68" s="81"/>
      <c r="G68" s="81"/>
      <c r="H68" s="81"/>
    </row>
    <row r="69" spans="2:8" hidden="1" outlineLevel="1" x14ac:dyDescent="0.3">
      <c r="B69" s="60"/>
      <c r="C69" s="73" t="s">
        <v>3</v>
      </c>
      <c r="D69" s="60"/>
      <c r="E69" s="60"/>
      <c r="F69" s="81"/>
      <c r="G69" s="81"/>
      <c r="H69" s="81"/>
    </row>
    <row r="70" spans="2:8" hidden="1" outlineLevel="1" x14ac:dyDescent="0.3">
      <c r="B70" s="60"/>
      <c r="C70" s="73" t="s">
        <v>5</v>
      </c>
      <c r="D70" s="60"/>
      <c r="E70" s="60"/>
      <c r="F70" s="81"/>
      <c r="G70" s="81"/>
      <c r="H70" s="81"/>
    </row>
    <row r="71" spans="2:8" hidden="1" outlineLevel="1" x14ac:dyDescent="0.3">
      <c r="B71" s="60"/>
      <c r="C71" s="73" t="s">
        <v>6</v>
      </c>
      <c r="D71" s="60"/>
      <c r="E71" s="60"/>
      <c r="F71" s="81"/>
      <c r="G71" s="81"/>
      <c r="H71" s="81"/>
    </row>
    <row r="72" spans="2:8" hidden="1" outlineLevel="1" x14ac:dyDescent="0.3">
      <c r="B72" s="60"/>
      <c r="C72" s="73" t="s">
        <v>7</v>
      </c>
      <c r="D72" s="60"/>
      <c r="E72" s="60"/>
      <c r="F72" s="81"/>
      <c r="G72" s="81"/>
      <c r="H72" s="81"/>
    </row>
    <row r="73" spans="2:8" hidden="1" outlineLevel="1" x14ac:dyDescent="0.3">
      <c r="B73" s="60"/>
      <c r="C73" s="73" t="s">
        <v>8</v>
      </c>
      <c r="D73" s="60"/>
      <c r="E73" s="60"/>
      <c r="F73" s="81"/>
      <c r="G73" s="81"/>
      <c r="H73" s="81"/>
    </row>
    <row r="74" spans="2:8" collapsed="1" x14ac:dyDescent="0.3">
      <c r="B74" s="70" t="s">
        <v>127</v>
      </c>
      <c r="C74" s="79" t="s">
        <v>128</v>
      </c>
      <c r="D74" s="80"/>
      <c r="E74" s="80"/>
      <c r="F74" s="72">
        <f>F75+F76+F77+F78+F79+F80</f>
        <v>0</v>
      </c>
      <c r="G74" s="72">
        <f t="shared" ref="G74:H74" si="8">G75+G76+G77+G78+G79+G80</f>
        <v>0</v>
      </c>
      <c r="H74" s="72">
        <f t="shared" si="8"/>
        <v>0</v>
      </c>
    </row>
    <row r="75" spans="2:8" hidden="1" outlineLevel="1" x14ac:dyDescent="0.3">
      <c r="B75" s="60"/>
      <c r="C75" s="73" t="s">
        <v>4</v>
      </c>
      <c r="D75" s="60"/>
      <c r="E75" s="60"/>
      <c r="F75" s="81"/>
      <c r="G75" s="81"/>
      <c r="H75" s="81"/>
    </row>
    <row r="76" spans="2:8" hidden="1" outlineLevel="1" x14ac:dyDescent="0.3">
      <c r="B76" s="60"/>
      <c r="C76" s="73" t="s">
        <v>3</v>
      </c>
      <c r="D76" s="60"/>
      <c r="E76" s="60"/>
      <c r="F76" s="81"/>
      <c r="G76" s="81"/>
      <c r="H76" s="81"/>
    </row>
    <row r="77" spans="2:8" hidden="1" outlineLevel="1" x14ac:dyDescent="0.3">
      <c r="B77" s="60"/>
      <c r="C77" s="73" t="s">
        <v>5</v>
      </c>
      <c r="D77" s="60"/>
      <c r="E77" s="60"/>
      <c r="F77" s="81"/>
      <c r="G77" s="81"/>
      <c r="H77" s="81"/>
    </row>
    <row r="78" spans="2:8" hidden="1" outlineLevel="1" x14ac:dyDescent="0.3">
      <c r="B78" s="60"/>
      <c r="C78" s="73" t="s">
        <v>6</v>
      </c>
      <c r="D78" s="60"/>
      <c r="E78" s="60"/>
      <c r="F78" s="81"/>
      <c r="G78" s="81"/>
      <c r="H78" s="81"/>
    </row>
    <row r="79" spans="2:8" hidden="1" outlineLevel="1" x14ac:dyDescent="0.3">
      <c r="B79" s="60"/>
      <c r="C79" s="73" t="s">
        <v>7</v>
      </c>
      <c r="D79" s="60"/>
      <c r="E79" s="60"/>
      <c r="F79" s="81"/>
      <c r="G79" s="81"/>
      <c r="H79" s="81"/>
    </row>
    <row r="80" spans="2:8" hidden="1" outlineLevel="1" x14ac:dyDescent="0.3">
      <c r="B80" s="60"/>
      <c r="C80" s="73" t="s">
        <v>8</v>
      </c>
      <c r="D80" s="60"/>
      <c r="E80" s="60"/>
      <c r="F80" s="81"/>
      <c r="G80" s="81"/>
      <c r="H80" s="81"/>
    </row>
    <row r="81" spans="2:8" collapsed="1" x14ac:dyDescent="0.3">
      <c r="B81" s="70" t="s">
        <v>129</v>
      </c>
      <c r="C81" s="79" t="s">
        <v>130</v>
      </c>
      <c r="D81" s="80"/>
      <c r="E81" s="80"/>
      <c r="F81" s="72">
        <f>F82+F83+F84+F85+F86+F87</f>
        <v>0</v>
      </c>
      <c r="G81" s="72">
        <f t="shared" ref="G81:H81" si="9">G82+G83+G84+G85+G86+G87</f>
        <v>0</v>
      </c>
      <c r="H81" s="72">
        <f t="shared" si="9"/>
        <v>0</v>
      </c>
    </row>
    <row r="82" spans="2:8" hidden="1" outlineLevel="1" x14ac:dyDescent="0.3">
      <c r="B82" s="60"/>
      <c r="C82" s="73" t="s">
        <v>4</v>
      </c>
      <c r="D82" s="60"/>
      <c r="E82" s="60"/>
      <c r="F82" s="81"/>
      <c r="G82" s="81"/>
      <c r="H82" s="81"/>
    </row>
    <row r="83" spans="2:8" hidden="1" outlineLevel="1" x14ac:dyDescent="0.3">
      <c r="B83" s="60"/>
      <c r="C83" s="73" t="s">
        <v>3</v>
      </c>
      <c r="D83" s="60"/>
      <c r="E83" s="60"/>
      <c r="F83" s="81"/>
      <c r="G83" s="81"/>
      <c r="H83" s="81"/>
    </row>
    <row r="84" spans="2:8" hidden="1" outlineLevel="1" x14ac:dyDescent="0.3">
      <c r="B84" s="60"/>
      <c r="C84" s="73" t="s">
        <v>5</v>
      </c>
      <c r="D84" s="60"/>
      <c r="E84" s="60"/>
      <c r="F84" s="81"/>
      <c r="G84" s="81"/>
      <c r="H84" s="81"/>
    </row>
    <row r="85" spans="2:8" hidden="1" outlineLevel="1" x14ac:dyDescent="0.3">
      <c r="B85" s="60"/>
      <c r="C85" s="73" t="s">
        <v>6</v>
      </c>
      <c r="D85" s="60"/>
      <c r="E85" s="60"/>
      <c r="F85" s="81"/>
      <c r="G85" s="81"/>
      <c r="H85" s="81"/>
    </row>
    <row r="86" spans="2:8" hidden="1" outlineLevel="1" x14ac:dyDescent="0.3">
      <c r="B86" s="60"/>
      <c r="C86" s="73" t="s">
        <v>7</v>
      </c>
      <c r="D86" s="60"/>
      <c r="E86" s="60"/>
      <c r="F86" s="81"/>
      <c r="G86" s="81"/>
      <c r="H86" s="81"/>
    </row>
    <row r="87" spans="2:8" hidden="1" outlineLevel="1" x14ac:dyDescent="0.3">
      <c r="B87" s="60"/>
      <c r="C87" s="73" t="s">
        <v>8</v>
      </c>
      <c r="D87" s="60"/>
      <c r="E87" s="60"/>
      <c r="F87" s="81"/>
      <c r="G87" s="81"/>
      <c r="H87" s="81"/>
    </row>
    <row r="88" spans="2:8" collapsed="1" x14ac:dyDescent="0.3">
      <c r="B88" s="70" t="s">
        <v>131</v>
      </c>
      <c r="C88" s="79" t="s">
        <v>132</v>
      </c>
      <c r="D88" s="80"/>
      <c r="E88" s="80"/>
      <c r="F88" s="72">
        <f>F89+F90+F91+F92+F93+F94</f>
        <v>0</v>
      </c>
      <c r="G88" s="72">
        <f t="shared" ref="G88:H88" si="10">G89+G90+G91+G92+G93+G94</f>
        <v>0</v>
      </c>
      <c r="H88" s="72">
        <f t="shared" si="10"/>
        <v>0</v>
      </c>
    </row>
    <row r="89" spans="2:8" hidden="1" outlineLevel="1" x14ac:dyDescent="0.3">
      <c r="B89" s="60"/>
      <c r="C89" s="73" t="s">
        <v>4</v>
      </c>
      <c r="D89" s="60"/>
      <c r="E89" s="60"/>
      <c r="F89" s="81"/>
      <c r="G89" s="81"/>
      <c r="H89" s="81"/>
    </row>
    <row r="90" spans="2:8" hidden="1" outlineLevel="1" x14ac:dyDescent="0.3">
      <c r="B90" s="60"/>
      <c r="C90" s="73" t="s">
        <v>3</v>
      </c>
      <c r="D90" s="60"/>
      <c r="E90" s="60"/>
      <c r="F90" s="81"/>
      <c r="G90" s="81"/>
      <c r="H90" s="81"/>
    </row>
    <row r="91" spans="2:8" hidden="1" outlineLevel="1" x14ac:dyDescent="0.3">
      <c r="B91" s="60"/>
      <c r="C91" s="73" t="s">
        <v>5</v>
      </c>
      <c r="D91" s="60"/>
      <c r="E91" s="60"/>
      <c r="F91" s="81"/>
      <c r="G91" s="81"/>
      <c r="H91" s="81"/>
    </row>
    <row r="92" spans="2:8" hidden="1" outlineLevel="1" x14ac:dyDescent="0.3">
      <c r="B92" s="60"/>
      <c r="C92" s="73" t="s">
        <v>6</v>
      </c>
      <c r="D92" s="60"/>
      <c r="E92" s="60"/>
      <c r="F92" s="81"/>
      <c r="G92" s="81"/>
      <c r="H92" s="81"/>
    </row>
    <row r="93" spans="2:8" hidden="1" outlineLevel="1" x14ac:dyDescent="0.3">
      <c r="B93" s="60"/>
      <c r="C93" s="73" t="s">
        <v>7</v>
      </c>
      <c r="D93" s="60"/>
      <c r="E93" s="60"/>
      <c r="F93" s="81"/>
      <c r="G93" s="81"/>
      <c r="H93" s="81"/>
    </row>
    <row r="94" spans="2:8" hidden="1" outlineLevel="1" x14ac:dyDescent="0.3">
      <c r="B94" s="60"/>
      <c r="C94" s="73" t="s">
        <v>8</v>
      </c>
      <c r="D94" s="60"/>
      <c r="E94" s="60"/>
      <c r="F94" s="81"/>
      <c r="G94" s="81"/>
      <c r="H94" s="81"/>
    </row>
    <row r="95" spans="2:8" collapsed="1" x14ac:dyDescent="0.3">
      <c r="B95" s="70" t="s">
        <v>133</v>
      </c>
      <c r="C95" s="79" t="s">
        <v>134</v>
      </c>
      <c r="D95" s="80"/>
      <c r="E95" s="80"/>
      <c r="F95" s="72">
        <f>F96+F97+F98+F99+F100+F101</f>
        <v>0</v>
      </c>
      <c r="G95" s="72">
        <f t="shared" ref="G95:H95" si="11">G96+G97+G98+G99+G100+G101</f>
        <v>0</v>
      </c>
      <c r="H95" s="72">
        <f t="shared" si="11"/>
        <v>0</v>
      </c>
    </row>
    <row r="96" spans="2:8" hidden="1" outlineLevel="1" x14ac:dyDescent="0.3">
      <c r="B96" s="60"/>
      <c r="C96" s="73" t="s">
        <v>4</v>
      </c>
      <c r="D96" s="60"/>
      <c r="E96" s="60"/>
      <c r="F96" s="81"/>
      <c r="G96" s="81"/>
      <c r="H96" s="81"/>
    </row>
    <row r="97" spans="2:8" hidden="1" outlineLevel="1" x14ac:dyDescent="0.3">
      <c r="B97" s="60"/>
      <c r="C97" s="73" t="s">
        <v>3</v>
      </c>
      <c r="D97" s="60"/>
      <c r="E97" s="60"/>
      <c r="F97" s="81"/>
      <c r="G97" s="81"/>
      <c r="H97" s="81"/>
    </row>
    <row r="98" spans="2:8" hidden="1" outlineLevel="1" x14ac:dyDescent="0.3">
      <c r="B98" s="60"/>
      <c r="C98" s="73" t="s">
        <v>5</v>
      </c>
      <c r="D98" s="60"/>
      <c r="E98" s="60"/>
      <c r="F98" s="81"/>
      <c r="G98" s="81"/>
      <c r="H98" s="81"/>
    </row>
    <row r="99" spans="2:8" hidden="1" outlineLevel="1" x14ac:dyDescent="0.3">
      <c r="B99" s="60"/>
      <c r="C99" s="73" t="s">
        <v>6</v>
      </c>
      <c r="D99" s="60"/>
      <c r="E99" s="60"/>
      <c r="F99" s="81"/>
      <c r="G99" s="81"/>
      <c r="H99" s="81"/>
    </row>
    <row r="100" spans="2:8" hidden="1" outlineLevel="1" x14ac:dyDescent="0.3">
      <c r="B100" s="60"/>
      <c r="C100" s="73" t="s">
        <v>7</v>
      </c>
      <c r="D100" s="60"/>
      <c r="E100" s="60"/>
      <c r="F100" s="81"/>
      <c r="G100" s="81"/>
      <c r="H100" s="81"/>
    </row>
    <row r="101" spans="2:8" hidden="1" outlineLevel="1" x14ac:dyDescent="0.3">
      <c r="B101" s="60"/>
      <c r="C101" s="73" t="s">
        <v>8</v>
      </c>
      <c r="D101" s="60"/>
      <c r="E101" s="60"/>
      <c r="F101" s="81"/>
      <c r="G101" s="81"/>
      <c r="H101" s="81"/>
    </row>
    <row r="102" spans="2:8" collapsed="1" x14ac:dyDescent="0.3">
      <c r="B102" s="70" t="s">
        <v>135</v>
      </c>
      <c r="C102" s="79" t="s">
        <v>136</v>
      </c>
      <c r="D102" s="80"/>
      <c r="E102" s="80"/>
      <c r="F102" s="72">
        <f>F103+F104+F105+F106+F107+F108</f>
        <v>0</v>
      </c>
      <c r="G102" s="72">
        <f t="shared" ref="G102:H102" si="12">G103+G104+G105+G106+G107+G108</f>
        <v>0</v>
      </c>
      <c r="H102" s="72">
        <f t="shared" si="12"/>
        <v>0</v>
      </c>
    </row>
    <row r="103" spans="2:8" hidden="1" outlineLevel="1" x14ac:dyDescent="0.3">
      <c r="B103" s="60"/>
      <c r="C103" s="73" t="s">
        <v>4</v>
      </c>
      <c r="D103" s="60"/>
      <c r="E103" s="60"/>
      <c r="F103" s="81"/>
      <c r="G103" s="81"/>
      <c r="H103" s="81"/>
    </row>
    <row r="104" spans="2:8" hidden="1" outlineLevel="1" x14ac:dyDescent="0.3">
      <c r="B104" s="60"/>
      <c r="C104" s="73" t="s">
        <v>3</v>
      </c>
      <c r="D104" s="60"/>
      <c r="E104" s="60"/>
      <c r="F104" s="81"/>
      <c r="G104" s="81"/>
      <c r="H104" s="81"/>
    </row>
    <row r="105" spans="2:8" hidden="1" outlineLevel="1" x14ac:dyDescent="0.3">
      <c r="B105" s="60"/>
      <c r="C105" s="73" t="s">
        <v>5</v>
      </c>
      <c r="D105" s="60"/>
      <c r="E105" s="60"/>
      <c r="F105" s="81"/>
      <c r="G105" s="81"/>
      <c r="H105" s="81"/>
    </row>
    <row r="106" spans="2:8" hidden="1" outlineLevel="1" x14ac:dyDescent="0.3">
      <c r="B106" s="60"/>
      <c r="C106" s="73" t="s">
        <v>6</v>
      </c>
      <c r="D106" s="60"/>
      <c r="E106" s="60"/>
      <c r="F106" s="81"/>
      <c r="G106" s="81"/>
      <c r="H106" s="81"/>
    </row>
    <row r="107" spans="2:8" hidden="1" outlineLevel="1" x14ac:dyDescent="0.3">
      <c r="B107" s="60"/>
      <c r="C107" s="73" t="s">
        <v>7</v>
      </c>
      <c r="D107" s="60"/>
      <c r="E107" s="60"/>
      <c r="F107" s="81"/>
      <c r="G107" s="81"/>
      <c r="H107" s="81"/>
    </row>
    <row r="108" spans="2:8" hidden="1" outlineLevel="1" x14ac:dyDescent="0.3">
      <c r="B108" s="60"/>
      <c r="C108" s="73" t="s">
        <v>8</v>
      </c>
      <c r="D108" s="60"/>
      <c r="E108" s="60"/>
      <c r="F108" s="81"/>
      <c r="G108" s="81"/>
      <c r="H108" s="81"/>
    </row>
    <row r="109" spans="2:8" collapsed="1" x14ac:dyDescent="0.3">
      <c r="B109" s="70" t="s">
        <v>137</v>
      </c>
      <c r="C109" s="79" t="s">
        <v>138</v>
      </c>
      <c r="D109" s="80"/>
      <c r="E109" s="80"/>
      <c r="F109" s="72">
        <f>F110+F111+F112+F113+F114+F115</f>
        <v>0</v>
      </c>
      <c r="G109" s="72">
        <f t="shared" ref="G109:H109" si="13">G110+G111+G112+G113+G114+G115</f>
        <v>0</v>
      </c>
      <c r="H109" s="72">
        <f t="shared" si="13"/>
        <v>0</v>
      </c>
    </row>
    <row r="110" spans="2:8" hidden="1" outlineLevel="1" x14ac:dyDescent="0.3">
      <c r="B110" s="78"/>
      <c r="C110" s="73" t="s">
        <v>4</v>
      </c>
      <c r="D110" s="60"/>
      <c r="E110" s="60"/>
      <c r="F110" s="81"/>
      <c r="G110" s="81"/>
      <c r="H110" s="81"/>
    </row>
    <row r="111" spans="2:8" hidden="1" outlineLevel="1" x14ac:dyDescent="0.3">
      <c r="B111" s="78"/>
      <c r="C111" s="73" t="s">
        <v>3</v>
      </c>
      <c r="D111" s="60"/>
      <c r="E111" s="60"/>
      <c r="F111" s="81"/>
      <c r="G111" s="81"/>
      <c r="H111" s="81"/>
    </row>
    <row r="112" spans="2:8" hidden="1" outlineLevel="1" x14ac:dyDescent="0.3">
      <c r="B112" s="78"/>
      <c r="C112" s="73" t="s">
        <v>5</v>
      </c>
      <c r="D112" s="60"/>
      <c r="E112" s="60"/>
      <c r="F112" s="81"/>
      <c r="G112" s="81"/>
      <c r="H112" s="81"/>
    </row>
    <row r="113" spans="2:8" hidden="1" outlineLevel="1" x14ac:dyDescent="0.3">
      <c r="B113" s="78"/>
      <c r="C113" s="73" t="s">
        <v>6</v>
      </c>
      <c r="D113" s="60"/>
      <c r="E113" s="60"/>
      <c r="F113" s="81"/>
      <c r="G113" s="81"/>
      <c r="H113" s="81"/>
    </row>
    <row r="114" spans="2:8" hidden="1" outlineLevel="1" x14ac:dyDescent="0.3">
      <c r="B114" s="78"/>
      <c r="C114" s="73" t="s">
        <v>7</v>
      </c>
      <c r="D114" s="60"/>
      <c r="E114" s="60"/>
      <c r="F114" s="81"/>
      <c r="G114" s="81"/>
      <c r="H114" s="81"/>
    </row>
    <row r="115" spans="2:8" hidden="1" outlineLevel="1" x14ac:dyDescent="0.3">
      <c r="B115" s="78"/>
      <c r="C115" s="73" t="s">
        <v>8</v>
      </c>
      <c r="D115" s="60"/>
      <c r="E115" s="60"/>
      <c r="F115" s="81"/>
      <c r="G115" s="81"/>
      <c r="H115" s="81"/>
    </row>
    <row r="116" spans="2:8" collapsed="1" x14ac:dyDescent="0.3">
      <c r="B116" s="70" t="s">
        <v>139</v>
      </c>
      <c r="C116" s="79" t="s">
        <v>140</v>
      </c>
      <c r="D116" s="80"/>
      <c r="E116" s="80"/>
      <c r="F116" s="72">
        <f>F117+F118+F119+F120+F121+F122</f>
        <v>0</v>
      </c>
      <c r="G116" s="72">
        <f t="shared" ref="G116:H116" si="14">G117+G118+G119+G120+G121+G122</f>
        <v>0</v>
      </c>
      <c r="H116" s="72">
        <f t="shared" si="14"/>
        <v>0</v>
      </c>
    </row>
    <row r="117" spans="2:8" hidden="1" outlineLevel="1" x14ac:dyDescent="0.3">
      <c r="B117" s="78"/>
      <c r="C117" s="73" t="s">
        <v>4</v>
      </c>
      <c r="D117" s="60"/>
      <c r="E117" s="60"/>
      <c r="F117" s="81"/>
      <c r="G117" s="81"/>
      <c r="H117" s="81"/>
    </row>
    <row r="118" spans="2:8" hidden="1" outlineLevel="1" x14ac:dyDescent="0.3">
      <c r="B118" s="78"/>
      <c r="C118" s="73" t="s">
        <v>3</v>
      </c>
      <c r="D118" s="60"/>
      <c r="E118" s="60"/>
      <c r="F118" s="81"/>
      <c r="G118" s="81"/>
      <c r="H118" s="81"/>
    </row>
    <row r="119" spans="2:8" hidden="1" outlineLevel="1" x14ac:dyDescent="0.3">
      <c r="B119" s="78"/>
      <c r="C119" s="73" t="s">
        <v>5</v>
      </c>
      <c r="D119" s="60"/>
      <c r="E119" s="60"/>
      <c r="F119" s="81"/>
      <c r="G119" s="81"/>
      <c r="H119" s="81"/>
    </row>
    <row r="120" spans="2:8" hidden="1" outlineLevel="1" x14ac:dyDescent="0.3">
      <c r="B120" s="78"/>
      <c r="C120" s="73" t="s">
        <v>6</v>
      </c>
      <c r="D120" s="60"/>
      <c r="E120" s="60"/>
      <c r="F120" s="81"/>
      <c r="G120" s="81"/>
      <c r="H120" s="81"/>
    </row>
    <row r="121" spans="2:8" hidden="1" outlineLevel="1" x14ac:dyDescent="0.3">
      <c r="B121" s="78"/>
      <c r="C121" s="73" t="s">
        <v>7</v>
      </c>
      <c r="D121" s="60"/>
      <c r="E121" s="60"/>
      <c r="F121" s="81"/>
      <c r="G121" s="81"/>
      <c r="H121" s="81"/>
    </row>
    <row r="122" spans="2:8" hidden="1" outlineLevel="1" x14ac:dyDescent="0.3">
      <c r="B122" s="78"/>
      <c r="C122" s="73" t="s">
        <v>8</v>
      </c>
      <c r="D122" s="60"/>
      <c r="E122" s="60"/>
      <c r="F122" s="81"/>
      <c r="G122" s="81"/>
      <c r="H122" s="81"/>
    </row>
    <row r="123" spans="2:8" collapsed="1" x14ac:dyDescent="0.3">
      <c r="B123" s="70" t="s">
        <v>141</v>
      </c>
      <c r="C123" s="79" t="s">
        <v>142</v>
      </c>
      <c r="D123" s="80"/>
      <c r="E123" s="80"/>
      <c r="F123" s="72">
        <f>F124+F125+F126+F127+F128+F129</f>
        <v>0</v>
      </c>
      <c r="G123" s="72">
        <f t="shared" ref="G123:H123" si="15">G124+G125+G126+G127+G128+G129</f>
        <v>0</v>
      </c>
      <c r="H123" s="72">
        <f t="shared" si="15"/>
        <v>0</v>
      </c>
    </row>
    <row r="124" spans="2:8" hidden="1" outlineLevel="1" x14ac:dyDescent="0.3">
      <c r="B124" s="78"/>
      <c r="C124" s="73" t="s">
        <v>4</v>
      </c>
      <c r="D124" s="60"/>
      <c r="E124" s="60"/>
      <c r="F124" s="81"/>
      <c r="G124" s="81"/>
      <c r="H124" s="81"/>
    </row>
    <row r="125" spans="2:8" hidden="1" outlineLevel="1" x14ac:dyDescent="0.3">
      <c r="B125" s="78"/>
      <c r="C125" s="73" t="s">
        <v>3</v>
      </c>
      <c r="D125" s="60"/>
      <c r="E125" s="60"/>
      <c r="F125" s="81"/>
      <c r="G125" s="81"/>
      <c r="H125" s="81"/>
    </row>
    <row r="126" spans="2:8" hidden="1" outlineLevel="1" x14ac:dyDescent="0.3">
      <c r="B126" s="78"/>
      <c r="C126" s="73" t="s">
        <v>5</v>
      </c>
      <c r="D126" s="60"/>
      <c r="E126" s="60"/>
      <c r="F126" s="81"/>
      <c r="G126" s="81"/>
      <c r="H126" s="81"/>
    </row>
    <row r="127" spans="2:8" hidden="1" outlineLevel="1" x14ac:dyDescent="0.3">
      <c r="B127" s="78"/>
      <c r="C127" s="73" t="s">
        <v>6</v>
      </c>
      <c r="D127" s="60"/>
      <c r="E127" s="60"/>
      <c r="F127" s="81"/>
      <c r="G127" s="81"/>
      <c r="H127" s="81"/>
    </row>
    <row r="128" spans="2:8" hidden="1" outlineLevel="1" x14ac:dyDescent="0.3">
      <c r="B128" s="78"/>
      <c r="C128" s="73" t="s">
        <v>7</v>
      </c>
      <c r="D128" s="60"/>
      <c r="E128" s="60"/>
      <c r="F128" s="81"/>
      <c r="G128" s="81"/>
      <c r="H128" s="81"/>
    </row>
    <row r="129" spans="2:8" hidden="1" outlineLevel="1" x14ac:dyDescent="0.3">
      <c r="B129" s="78"/>
      <c r="C129" s="73" t="s">
        <v>8</v>
      </c>
      <c r="D129" s="60"/>
      <c r="E129" s="60"/>
      <c r="F129" s="81"/>
      <c r="G129" s="81"/>
      <c r="H129" s="81"/>
    </row>
    <row r="130" spans="2:8" collapsed="1" x14ac:dyDescent="0.3">
      <c r="B130" s="70" t="s">
        <v>143</v>
      </c>
      <c r="C130" s="79" t="s">
        <v>144</v>
      </c>
      <c r="D130" s="80"/>
      <c r="E130" s="80"/>
      <c r="F130" s="72">
        <f>F131+F132+F133+F134+F135+F136</f>
        <v>0</v>
      </c>
      <c r="G130" s="72">
        <f t="shared" ref="G130:H130" si="16">G131+G132+G133+G134+G135+G136</f>
        <v>0</v>
      </c>
      <c r="H130" s="72">
        <f t="shared" si="16"/>
        <v>0</v>
      </c>
    </row>
    <row r="131" spans="2:8" hidden="1" outlineLevel="1" x14ac:dyDescent="0.3">
      <c r="B131" s="78"/>
      <c r="C131" s="73" t="s">
        <v>4</v>
      </c>
      <c r="D131" s="60"/>
      <c r="E131" s="60"/>
      <c r="F131" s="81"/>
      <c r="G131" s="81"/>
      <c r="H131" s="81"/>
    </row>
    <row r="132" spans="2:8" hidden="1" outlineLevel="1" x14ac:dyDescent="0.3">
      <c r="B132" s="78"/>
      <c r="C132" s="73" t="s">
        <v>3</v>
      </c>
      <c r="D132" s="60"/>
      <c r="E132" s="60"/>
      <c r="F132" s="81"/>
      <c r="G132" s="81"/>
      <c r="H132" s="81"/>
    </row>
    <row r="133" spans="2:8" hidden="1" outlineLevel="1" x14ac:dyDescent="0.3">
      <c r="B133" s="78"/>
      <c r="C133" s="73" t="s">
        <v>5</v>
      </c>
      <c r="D133" s="60"/>
      <c r="E133" s="60"/>
      <c r="F133" s="81"/>
      <c r="G133" s="81"/>
      <c r="H133" s="81"/>
    </row>
    <row r="134" spans="2:8" hidden="1" outlineLevel="1" x14ac:dyDescent="0.3">
      <c r="B134" s="78"/>
      <c r="C134" s="73" t="s">
        <v>6</v>
      </c>
      <c r="D134" s="60"/>
      <c r="E134" s="60"/>
      <c r="F134" s="81"/>
      <c r="G134" s="81"/>
      <c r="H134" s="81"/>
    </row>
    <row r="135" spans="2:8" hidden="1" outlineLevel="1" x14ac:dyDescent="0.3">
      <c r="B135" s="78"/>
      <c r="C135" s="73" t="s">
        <v>7</v>
      </c>
      <c r="D135" s="60"/>
      <c r="E135" s="60"/>
      <c r="F135" s="81"/>
      <c r="G135" s="81"/>
      <c r="H135" s="81"/>
    </row>
    <row r="136" spans="2:8" hidden="1" outlineLevel="1" x14ac:dyDescent="0.3">
      <c r="B136" s="78"/>
      <c r="C136" s="73" t="s">
        <v>8</v>
      </c>
      <c r="D136" s="60"/>
      <c r="E136" s="60"/>
      <c r="F136" s="81"/>
      <c r="G136" s="81"/>
      <c r="H136" s="81"/>
    </row>
    <row r="137" spans="2:8" collapsed="1" x14ac:dyDescent="0.3">
      <c r="B137" s="70" t="s">
        <v>145</v>
      </c>
      <c r="C137" s="79" t="s">
        <v>146</v>
      </c>
      <c r="D137" s="80"/>
      <c r="E137" s="80"/>
      <c r="F137" s="72">
        <f>F138+F139+F140+F141+F142+F143</f>
        <v>0</v>
      </c>
      <c r="G137" s="72">
        <f t="shared" ref="G137:H137" si="17">G138+G139+G140+G141+G142+G143</f>
        <v>0</v>
      </c>
      <c r="H137" s="72">
        <f t="shared" si="17"/>
        <v>0</v>
      </c>
    </row>
    <row r="138" spans="2:8" hidden="1" outlineLevel="1" x14ac:dyDescent="0.3">
      <c r="B138" s="78"/>
      <c r="C138" s="73" t="s">
        <v>4</v>
      </c>
      <c r="D138" s="60"/>
      <c r="E138" s="60"/>
      <c r="F138" s="81"/>
      <c r="G138" s="81"/>
      <c r="H138" s="81"/>
    </row>
    <row r="139" spans="2:8" hidden="1" outlineLevel="1" x14ac:dyDescent="0.3">
      <c r="B139" s="78"/>
      <c r="C139" s="73" t="s">
        <v>3</v>
      </c>
      <c r="D139" s="60"/>
      <c r="E139" s="60"/>
      <c r="F139" s="81"/>
      <c r="G139" s="81"/>
      <c r="H139" s="81"/>
    </row>
    <row r="140" spans="2:8" hidden="1" outlineLevel="1" x14ac:dyDescent="0.3">
      <c r="B140" s="78"/>
      <c r="C140" s="73" t="s">
        <v>5</v>
      </c>
      <c r="D140" s="60"/>
      <c r="E140" s="60"/>
      <c r="F140" s="81"/>
      <c r="G140" s="81"/>
      <c r="H140" s="81"/>
    </row>
    <row r="141" spans="2:8" hidden="1" outlineLevel="1" x14ac:dyDescent="0.3">
      <c r="B141" s="78"/>
      <c r="C141" s="73" t="s">
        <v>6</v>
      </c>
      <c r="D141" s="60"/>
      <c r="E141" s="60"/>
      <c r="F141" s="81"/>
      <c r="G141" s="81"/>
      <c r="H141" s="81"/>
    </row>
    <row r="142" spans="2:8" hidden="1" outlineLevel="1" x14ac:dyDescent="0.3">
      <c r="B142" s="78"/>
      <c r="C142" s="73" t="s">
        <v>7</v>
      </c>
      <c r="D142" s="60"/>
      <c r="E142" s="60"/>
      <c r="F142" s="81"/>
      <c r="G142" s="81"/>
      <c r="H142" s="81"/>
    </row>
    <row r="143" spans="2:8" hidden="1" outlineLevel="1" x14ac:dyDescent="0.3">
      <c r="B143" s="78"/>
      <c r="C143" s="73" t="s">
        <v>8</v>
      </c>
      <c r="D143" s="60"/>
      <c r="E143" s="60"/>
      <c r="F143" s="81"/>
      <c r="G143" s="81"/>
      <c r="H143" s="81"/>
    </row>
    <row r="144" spans="2:8" collapsed="1" x14ac:dyDescent="0.3">
      <c r="B144" s="70" t="s">
        <v>147</v>
      </c>
      <c r="C144" s="77" t="s">
        <v>148</v>
      </c>
      <c r="D144" s="103"/>
      <c r="E144" s="103"/>
      <c r="F144" s="104">
        <f>F145+F191+F192+F193+F194+F195</f>
        <v>10710</v>
      </c>
      <c r="G144" s="104">
        <f>G145+G191+G192+G193+G194+G195</f>
        <v>1332</v>
      </c>
      <c r="H144" s="104">
        <f>H145+H191+H192+H193+H194+H195</f>
        <v>6417.0734700000021</v>
      </c>
    </row>
    <row r="145" spans="2:8" x14ac:dyDescent="0.3">
      <c r="B145" s="105" t="s">
        <v>296</v>
      </c>
      <c r="C145" s="88" t="s">
        <v>4</v>
      </c>
      <c r="D145" s="82"/>
      <c r="E145" s="82"/>
      <c r="F145" s="101">
        <f>SUM(F146:F190)</f>
        <v>10710</v>
      </c>
      <c r="G145" s="101">
        <f>SUM(G146:G190)</f>
        <v>1332</v>
      </c>
      <c r="H145" s="101">
        <f>SUM(H146:H190)</f>
        <v>6417.0734700000021</v>
      </c>
    </row>
    <row r="146" spans="2:8" ht="33" x14ac:dyDescent="0.3">
      <c r="B146" s="78" t="s">
        <v>297</v>
      </c>
      <c r="C146" s="106" t="str">
        <f>'[2]28а) ВЛ не город готов'!B143</f>
        <v>Строительство ВЛ-0,4 кВ  (L-350 м) от ТП 158/344 ПС, и устан КТП 400 кВА  (50 кВт)
Тохаева Т.И. ТУ  №978-10-17 от 30.10.2017 Дог №978 от 01.11.2017</v>
      </c>
      <c r="D146" s="107">
        <f>'[2]28а) ВЛ не город готов'!C143</f>
        <v>2017</v>
      </c>
      <c r="E146" s="108">
        <f>'[2]28а) ВЛ не город готов'!D143</f>
        <v>0.4</v>
      </c>
      <c r="F146" s="108">
        <f>'[2]28а) ВЛ не город готов'!E143*1000</f>
        <v>350</v>
      </c>
      <c r="G146" s="108">
        <f>'[2]28а) ВЛ не город готов'!F143</f>
        <v>50</v>
      </c>
      <c r="H146" s="108">
        <f>'[2]28а) ВЛ не город готов'!G143</f>
        <v>170.98820000000001</v>
      </c>
    </row>
    <row r="147" spans="2:8" ht="49.5" x14ac:dyDescent="0.3">
      <c r="B147" s="78" t="s">
        <v>298</v>
      </c>
      <c r="C147" s="106" t="str">
        <f>'[2]28а) ВЛ не город готов'!B144</f>
        <v>Реконструкция ВЛ-10 кВ с увелич. протяж. (L-490 м) Ф-857 от ПС  Заречная,
стр-во ВЛ-0,4 кВ (L-160 м), и устан КТП 250 кВА (3 кВт)
Батруков А.К. ТУ  №519-06-16 от 16.06.2016 Дог №519 от 19.10.2016</v>
      </c>
      <c r="D147" s="107">
        <f>'[2]28а) ВЛ не город готов'!C144</f>
        <v>2017</v>
      </c>
      <c r="E147" s="108">
        <f>'[2]28а) ВЛ не город готов'!D144</f>
        <v>0.4</v>
      </c>
      <c r="F147" s="108">
        <f>'[2]28а) ВЛ не город готов'!E144*1000</f>
        <v>160</v>
      </c>
      <c r="G147" s="108">
        <f>'[2]28а) ВЛ не город готов'!F144</f>
        <v>3</v>
      </c>
      <c r="H147" s="108">
        <f>'[2]28а) ВЛ не город готов'!G144</f>
        <v>89.616</v>
      </c>
    </row>
    <row r="148" spans="2:8" ht="33" x14ac:dyDescent="0.3">
      <c r="B148" s="78" t="s">
        <v>299</v>
      </c>
      <c r="C148" s="106" t="str">
        <f>'[2]28а) ВЛ не город готов'!B145</f>
        <v>Строительство отпайки ВЛ-0,4 кВ (L-60 м) от ТП 10/859 ПС "Заречная" (4 кВт)
Хубиев Н.Ш. ТУ  №1167-12-16 от 19.12.2016 Дог №1167 от 27.12.2017</v>
      </c>
      <c r="D148" s="107">
        <f>'[2]28а) ВЛ не город готов'!C145</f>
        <v>2017</v>
      </c>
      <c r="E148" s="108">
        <f>'[2]28а) ВЛ не город готов'!D145</f>
        <v>0.4</v>
      </c>
      <c r="F148" s="108">
        <f>'[2]28а) ВЛ не город готов'!E145*1000</f>
        <v>90</v>
      </c>
      <c r="G148" s="108">
        <f>'[2]28а) ВЛ не город готов'!F145</f>
        <v>4</v>
      </c>
      <c r="H148" s="108">
        <f>'[2]28а) ВЛ не город готов'!G145</f>
        <v>44.952930000000002</v>
      </c>
    </row>
    <row r="149" spans="2:8" ht="33" x14ac:dyDescent="0.3">
      <c r="B149" s="78" t="s">
        <v>300</v>
      </c>
      <c r="C149" s="106" t="str">
        <f>'[2]28а) ВЛ не город готов'!B146</f>
        <v>Строительство отпайки ВЛ-0,4 кВ (L-450 м) от ТП 33/859 ПС "Заречная" (8 кВт)
Кишмахов М.А. ТУ  №157-03-16 от 02.03.2016 Дог №157 от 11.04.2016</v>
      </c>
      <c r="D149" s="107">
        <f>'[2]28а) ВЛ не город готов'!C146</f>
        <v>2017</v>
      </c>
      <c r="E149" s="108">
        <f>'[2]28а) ВЛ не город готов'!D146</f>
        <v>0.4</v>
      </c>
      <c r="F149" s="108">
        <f>'[2]28а) ВЛ не город готов'!E146*1000</f>
        <v>450</v>
      </c>
      <c r="G149" s="108">
        <f>'[2]28а) ВЛ не город готов'!F146</f>
        <v>8</v>
      </c>
      <c r="H149" s="108">
        <f>'[2]28а) ВЛ не город готов'!G146</f>
        <v>242.96440000000001</v>
      </c>
    </row>
    <row r="150" spans="2:8" ht="33" x14ac:dyDescent="0.3">
      <c r="B150" s="78" t="s">
        <v>301</v>
      </c>
      <c r="C150" s="106" t="str">
        <f>'[2]28а) ВЛ не город готов'!B147</f>
        <v>Строительство отпайки от ВЛ-0,4 кВ (L-110 м) от ТП 57/859 ПС "Заречная" (7 кВт)
Жирова И.Х. ТУ  №153-03-17 от 06.03.2017</v>
      </c>
      <c r="D150" s="107">
        <f>'[2]28а) ВЛ не город готов'!C147</f>
        <v>2017</v>
      </c>
      <c r="E150" s="108">
        <f>'[2]28а) ВЛ не город готов'!D147</f>
        <v>0.4</v>
      </c>
      <c r="F150" s="108">
        <f>'[2]28а) ВЛ не город готов'!E147*1000</f>
        <v>110</v>
      </c>
      <c r="G150" s="108">
        <f>'[2]28а) ВЛ не город готов'!F147</f>
        <v>7</v>
      </c>
      <c r="H150" s="108">
        <f>'[2]28а) ВЛ не город готов'!G147</f>
        <v>37.019190000000002</v>
      </c>
    </row>
    <row r="151" spans="2:8" ht="33" x14ac:dyDescent="0.3">
      <c r="B151" s="78" t="s">
        <v>302</v>
      </c>
      <c r="C151" s="106" t="str">
        <f>'[2]28а) ВЛ не город готов'!B148</f>
        <v>Строительство отпайки ВЛ-0,4 кВ (L-250 м) от ТП 1/289 ПС "Сары-Тюз" (15 кВт)
Тебуев А.И. ТУ  №1038-11-17 от 16.11.2017 Дог №1038 от 27.11.2017</v>
      </c>
      <c r="D151" s="107">
        <f>'[2]28а) ВЛ не город готов'!C148</f>
        <v>2017</v>
      </c>
      <c r="E151" s="108">
        <f>'[2]28а) ВЛ не город готов'!D148</f>
        <v>0.4</v>
      </c>
      <c r="F151" s="108">
        <f>'[2]28а) ВЛ не город готов'!E148*1000</f>
        <v>250</v>
      </c>
      <c r="G151" s="108">
        <f>'[2]28а) ВЛ не город готов'!F148</f>
        <v>15</v>
      </c>
      <c r="H151" s="108">
        <f>'[2]28а) ВЛ не город готов'!G148</f>
        <v>97.705830000000006</v>
      </c>
    </row>
    <row r="152" spans="2:8" ht="33" x14ac:dyDescent="0.3">
      <c r="B152" s="78" t="s">
        <v>303</v>
      </c>
      <c r="C152" s="106" t="str">
        <f>'[2]28а) ВЛ не город готов'!B149</f>
        <v>Строительство отпайки ВЛ-0,4 кВ (L-120 м) от ТП 37/859 ПС "Заречная" (15 кВт)
Межмуницип отдел МВД России "Хабезский" ТУ  №898-10-17 от 09.10.2017 Дог №898 от 07.11.2017</v>
      </c>
      <c r="D152" s="107">
        <f>'[2]28а) ВЛ не город готов'!C149</f>
        <v>2017</v>
      </c>
      <c r="E152" s="108">
        <f>'[2]28а) ВЛ не город готов'!D149</f>
        <v>0.4</v>
      </c>
      <c r="F152" s="108">
        <f>'[2]28а) ВЛ не город готов'!E149*1000</f>
        <v>120</v>
      </c>
      <c r="G152" s="108">
        <f>'[2]28а) ВЛ не город готов'!F149</f>
        <v>15</v>
      </c>
      <c r="H152" s="108">
        <f>'[2]28а) ВЛ не город готов'!G149</f>
        <v>79.818269999999998</v>
      </c>
    </row>
    <row r="153" spans="2:8" ht="33" x14ac:dyDescent="0.3">
      <c r="B153" s="78" t="s">
        <v>304</v>
      </c>
      <c r="C153" s="106" t="str">
        <f>'[2]28а) ВЛ не город готов'!B150</f>
        <v>Строительство отпайки ВЛ-0,4 кВ (L-450 м) от ТП 57/859 ПС "Заречная" (3 кВт)
Муков А.М. ТУ  №594-07-17 от 18.07.2017 Дог №594 от 08.11.2017</v>
      </c>
      <c r="D153" s="107">
        <f>'[2]28а) ВЛ не город готов'!C150</f>
        <v>2017</v>
      </c>
      <c r="E153" s="108">
        <f>'[2]28а) ВЛ не город готов'!D150</f>
        <v>0.4</v>
      </c>
      <c r="F153" s="108">
        <f>'[2]28а) ВЛ не город готов'!E150*1000</f>
        <v>450</v>
      </c>
      <c r="G153" s="108">
        <f>'[2]28а) ВЛ не город готов'!F150</f>
        <v>3</v>
      </c>
      <c r="H153" s="108">
        <f>'[2]28а) ВЛ не город готов'!G150</f>
        <v>315.50124</v>
      </c>
    </row>
    <row r="154" spans="2:8" ht="33" x14ac:dyDescent="0.3">
      <c r="B154" s="78" t="s">
        <v>305</v>
      </c>
      <c r="C154" s="106" t="str">
        <f>'[2]28а) ВЛ не город готов'!B151</f>
        <v>Строительство отпайки ВЛ-0,4 кВ (L- 150 м) от ТП 290/504 ПС "Хабез" (2 кВт)
Жужуев А.М. ТУ  №963-10-16 от 24.10.2016  Дог №963 от 28.10.2016</v>
      </c>
      <c r="D154" s="107">
        <f>'[2]28а) ВЛ не город готов'!C151</f>
        <v>2017</v>
      </c>
      <c r="E154" s="108">
        <f>'[2]28а) ВЛ не город готов'!D151</f>
        <v>0.4</v>
      </c>
      <c r="F154" s="108">
        <f>'[2]28а) ВЛ не город готов'!E151*1000</f>
        <v>150</v>
      </c>
      <c r="G154" s="108">
        <f>'[2]28а) ВЛ не город готов'!F151</f>
        <v>2</v>
      </c>
      <c r="H154" s="108">
        <f>'[2]28а) ВЛ не город готов'!G151</f>
        <v>36.309100000000001</v>
      </c>
    </row>
    <row r="155" spans="2:8" ht="33" x14ac:dyDescent="0.3">
      <c r="B155" s="78" t="s">
        <v>306</v>
      </c>
      <c r="C155" s="106" t="str">
        <f>'[2]28а) ВЛ не город готов'!B152</f>
        <v>Строительство отпайки ВЛ-0,4 кВ (L- 230 м) от ТП 290/504 ПС "Хабез" (2 кВт)
Баков К.З. ТУ  №199-03-17 от 20.03.2017  Дог №199 от 27.03.2017</v>
      </c>
      <c r="D155" s="107">
        <f>'[2]28а) ВЛ не город готов'!C152</f>
        <v>2017</v>
      </c>
      <c r="E155" s="108">
        <f>'[2]28а) ВЛ не город готов'!D152</f>
        <v>0.4</v>
      </c>
      <c r="F155" s="108">
        <f>'[2]28а) ВЛ не город готов'!E152*1000</f>
        <v>230</v>
      </c>
      <c r="G155" s="108">
        <f>'[2]28а) ВЛ не город готов'!F152</f>
        <v>2</v>
      </c>
      <c r="H155" s="108">
        <f>'[2]28а) ВЛ не город готов'!G152</f>
        <v>171.25501</v>
      </c>
    </row>
    <row r="156" spans="2:8" ht="33" x14ac:dyDescent="0.3">
      <c r="B156" s="78" t="s">
        <v>307</v>
      </c>
      <c r="C156" s="106" t="str">
        <f>'[2]28а) ВЛ не город готов'!B153</f>
        <v>Строительство отпайки ВЛ-0,4 кВ (L- 270 м) от ТП 5/411 ПС "Эркен-Шахар" (15 кВт)
Байбагисов Э.Э. ТУ  №162-03-15 от 02.03.2015 Дог №162 от 05.03.2015</v>
      </c>
      <c r="D156" s="107">
        <f>'[2]28а) ВЛ не город готов'!C153</f>
        <v>2017</v>
      </c>
      <c r="E156" s="108">
        <f>'[2]28а) ВЛ не город готов'!D153</f>
        <v>0.4</v>
      </c>
      <c r="F156" s="108">
        <f>'[2]28а) ВЛ не город готов'!E153*1000</f>
        <v>270</v>
      </c>
      <c r="G156" s="108">
        <f>'[2]28а) ВЛ не город готов'!F153</f>
        <v>15</v>
      </c>
      <c r="H156" s="108">
        <f>'[2]28а) ВЛ не город готов'!G153</f>
        <v>160.43779000000001</v>
      </c>
    </row>
    <row r="157" spans="2:8" ht="33" x14ac:dyDescent="0.3">
      <c r="B157" s="78" t="s">
        <v>308</v>
      </c>
      <c r="C157" s="106" t="str">
        <f>'[2]28а) ВЛ не город готов'!B154</f>
        <v>Строительство отпайки ВЛ-0,4 кВ Ф-2 (L- 390 м) от КТП 11/857 ПС "Заречная" (3 кВт)
Лайпанова Р.А. ТУ  №1068-11-16 от 18.11.2016 Дог №162 от 05.03.2016</v>
      </c>
      <c r="D157" s="107">
        <f>'[2]28а) ВЛ не город готов'!C154</f>
        <v>2017</v>
      </c>
      <c r="E157" s="108">
        <f>'[2]28а) ВЛ не город готов'!D154</f>
        <v>0.4</v>
      </c>
      <c r="F157" s="108">
        <f>'[2]28а) ВЛ не город готов'!E154*1000</f>
        <v>390</v>
      </c>
      <c r="G157" s="108">
        <f>'[2]28а) ВЛ не город готов'!F154</f>
        <v>3</v>
      </c>
      <c r="H157" s="108">
        <f>'[2]28а) ВЛ не город готов'!G154</f>
        <v>192.90488999999999</v>
      </c>
    </row>
    <row r="158" spans="2:8" ht="33" x14ac:dyDescent="0.3">
      <c r="B158" s="78" t="s">
        <v>309</v>
      </c>
      <c r="C158" s="106" t="str">
        <f>'[2]28а) ВЛ не город готов'!B155</f>
        <v>Строительство отпайки ВЛ-0,4 кВ Ф-3 (L- 350 м) от КТП 11/857 ПС 110/10 кВ "Заречная" (5 кВт)
Мударова Т.Х. ТУ  №613-07-16 от 07.07.2016 Дог №613 от 20.01.2016</v>
      </c>
      <c r="D158" s="107">
        <f>'[2]28а) ВЛ не город готов'!C155</f>
        <v>2017</v>
      </c>
      <c r="E158" s="108">
        <f>'[2]28а) ВЛ не город готов'!D155</f>
        <v>0.4</v>
      </c>
      <c r="F158" s="108">
        <f>'[2]28а) ВЛ не город готов'!E155*1000</f>
        <v>350</v>
      </c>
      <c r="G158" s="108">
        <f>'[2]28а) ВЛ не город готов'!F155</f>
        <v>5</v>
      </c>
      <c r="H158" s="108">
        <f>'[2]28а) ВЛ не город готов'!G155</f>
        <v>236.68965</v>
      </c>
    </row>
    <row r="159" spans="2:8" ht="33" x14ac:dyDescent="0.3">
      <c r="B159" s="78" t="s">
        <v>310</v>
      </c>
      <c r="C159" s="106" t="str">
        <f>'[2]28а) ВЛ не город готов'!B156</f>
        <v>Строительство отпайки ВЛ-10 кВ (L-30 м) Ф-379 от ПС "Курджиново" (60 кВт)
ОАО НПП Радий ТУ  №284-03-15 от 27.03.2015 Дог №284 от 14.05.2015</v>
      </c>
      <c r="D159" s="107">
        <f>'[2]28а) ВЛ не город готов'!C156</f>
        <v>2017</v>
      </c>
      <c r="E159" s="109">
        <f>'[2]28а) ВЛ не город готов'!D156</f>
        <v>10</v>
      </c>
      <c r="F159" s="110">
        <f>'[2]28а) ВЛ не город готов'!E156*1000</f>
        <v>30</v>
      </c>
      <c r="G159" s="108">
        <f>'[2]28а) ВЛ не город готов'!F156</f>
        <v>60</v>
      </c>
      <c r="H159" s="108">
        <f>'[2]28а) ВЛ не город готов'!G156</f>
        <v>60.495829999999998</v>
      </c>
    </row>
    <row r="160" spans="2:8" ht="33" x14ac:dyDescent="0.3">
      <c r="B160" s="78" t="s">
        <v>311</v>
      </c>
      <c r="C160" s="106" t="str">
        <f>'[2]28а) ВЛ не город готов'!B157</f>
        <v>Строительство отпайки ВЛ-6 кВ (L-20 м) Ф-676 от ПС "Преградная" (45 кВт)
Каппушев А.А. ТУ  №1147-12-16 от 13.12.2016 Дог №1147 от 10.01.2017</v>
      </c>
      <c r="D160" s="107">
        <f>'[2]28а) ВЛ не город готов'!C157</f>
        <v>2017</v>
      </c>
      <c r="E160" s="109">
        <f>'[2]28а) ВЛ не город готов'!D157</f>
        <v>10</v>
      </c>
      <c r="F160" s="110">
        <f>'[2]28а) ВЛ не город готов'!E157*1000</f>
        <v>20</v>
      </c>
      <c r="G160" s="108">
        <f>'[2]28а) ВЛ не город готов'!F157</f>
        <v>45</v>
      </c>
      <c r="H160" s="108">
        <f>'[2]28а) ВЛ не город готов'!G157</f>
        <v>73.991550000000004</v>
      </c>
    </row>
    <row r="161" spans="2:8" ht="49.5" x14ac:dyDescent="0.3">
      <c r="B161" s="78" t="s">
        <v>312</v>
      </c>
      <c r="C161" s="106" t="str">
        <f>'[2]28а) ВЛ не город готов'!B158</f>
        <v>Реконструкция ВЛ-10 кВ увелич. протяж. (L-310 м), Ф-344 от ПС "Архыз" и
 устан КТП 158/344 100 кВА  (50 кВт)
Васильев О.И. ТУ  №236-03-17 от 31.03.2017 Дог №236 от 05.04.2017</v>
      </c>
      <c r="D161" s="107">
        <f>'[2]28а) ВЛ не город готов'!C158</f>
        <v>2017</v>
      </c>
      <c r="E161" s="109">
        <f>'[2]28а) ВЛ не город готов'!D158</f>
        <v>10</v>
      </c>
      <c r="F161" s="110">
        <f>'[2]28а) ВЛ не город готов'!E158*1000</f>
        <v>310</v>
      </c>
      <c r="G161" s="108">
        <f>'[2]28а) ВЛ не город готов'!F158</f>
        <v>50</v>
      </c>
      <c r="H161" s="108">
        <f>'[2]28а) ВЛ не город готов'!G158</f>
        <v>569.21182999999996</v>
      </c>
    </row>
    <row r="162" spans="2:8" ht="49.5" x14ac:dyDescent="0.3">
      <c r="B162" s="78" t="s">
        <v>313</v>
      </c>
      <c r="C162" s="106" t="str">
        <f>'[2]28а) ВЛ не город готов'!B159</f>
        <v>Реконструкция ВЛ-10 кВ с увелич. протяж. (L-490 м)  Ф-857 от ПС "Заречная", 
стр-во ВЛ-0,4 кВ (L-160 м), и устан КТП 250 кВА (3 кВт)
Батруков А.К. ТУ  №519-06-16 от 16.06.2016 Дог №519 от 19.10.2016</v>
      </c>
      <c r="D162" s="107">
        <f>'[2]28а) ВЛ не город готов'!C159</f>
        <v>2017</v>
      </c>
      <c r="E162" s="109">
        <f>'[2]28а) ВЛ не город готов'!D159</f>
        <v>10</v>
      </c>
      <c r="F162" s="110">
        <f>'[2]28а) ВЛ не город готов'!E159*1000</f>
        <v>490</v>
      </c>
      <c r="G162" s="108">
        <f>'[2]28а) ВЛ не город готов'!F159</f>
        <v>3</v>
      </c>
      <c r="H162" s="108">
        <f>'[2]28а) ВЛ не город готов'!G159</f>
        <v>439.43200000000002</v>
      </c>
    </row>
    <row r="163" spans="2:8" ht="33" x14ac:dyDescent="0.3">
      <c r="B163" s="78" t="s">
        <v>314</v>
      </c>
      <c r="C163" s="106" t="str">
        <f>'[2]28а) ВЛ не город готов'!B160</f>
        <v>Строительство отпайки от ВЛ-10 кВ (L-250 м) Ф-533 (5 кВт)
Гашокова Ф.А.-Г. ТУ  №338-04-16 от 22.04.2016 Дог №338 от 12.05.2016</v>
      </c>
      <c r="D163" s="107">
        <f>'[2]28а) ВЛ не город готов'!C160</f>
        <v>2017</v>
      </c>
      <c r="E163" s="109">
        <f>'[2]28а) ВЛ не город готов'!D160</f>
        <v>10</v>
      </c>
      <c r="F163" s="110">
        <f>'[2]28а) ВЛ не город готов'!E160*1000</f>
        <v>250</v>
      </c>
      <c r="G163" s="108">
        <f>'[2]28а) ВЛ не город готов'!F160</f>
        <v>5</v>
      </c>
      <c r="H163" s="108">
        <f>'[2]28а) ВЛ не город готов'!G160</f>
        <v>162.30985000000001</v>
      </c>
    </row>
    <row r="164" spans="2:8" ht="33" x14ac:dyDescent="0.3">
      <c r="B164" s="78" t="s">
        <v>315</v>
      </c>
      <c r="C164" s="106" t="str">
        <f>'[2]28а) ВЛ не город готов'!B161</f>
        <v>Строительство отпайки от ВЛ-10 кВ (L-170 м) Ф-291 (15 кВт)
Муков З.М.ТУ  №571-07-17 от 13.07.2017 Дог №571 от 02.08.2017</v>
      </c>
      <c r="D164" s="107">
        <f>'[2]28а) ВЛ не город готов'!C161</f>
        <v>2017</v>
      </c>
      <c r="E164" s="109">
        <f>'[2]28а) ВЛ не город готов'!D161</f>
        <v>10</v>
      </c>
      <c r="F164" s="110">
        <f>'[2]28а) ВЛ не город готов'!E161*1000</f>
        <v>170</v>
      </c>
      <c r="G164" s="108">
        <f>'[2]28а) ВЛ не город готов'!F161</f>
        <v>15</v>
      </c>
      <c r="H164" s="108">
        <f>'[2]28а) ВЛ не город готов'!G161</f>
        <v>187.20971</v>
      </c>
    </row>
    <row r="165" spans="2:8" ht="33" x14ac:dyDescent="0.3">
      <c r="B165" s="78" t="s">
        <v>316</v>
      </c>
      <c r="C165" s="106" t="str">
        <f>'[2]28а) ВЛ не город готов'!B162</f>
        <v>Строительство ВЛ-0,4 кВ  (L- 250 м) от ТП-34/379 ПС 110/35/10 кВ "Курджиново" (35 кВт)
Чомаев М.А. ТУ  №480-05-18 от 28.05.2018 Дог №480 от 05.06.2018</v>
      </c>
      <c r="D165" s="107">
        <f>'[2]28а) ВЛ не город готов'!C162</f>
        <v>2018</v>
      </c>
      <c r="E165" s="108">
        <f>'[2]28а) ВЛ не город готов'!D162</f>
        <v>0.4</v>
      </c>
      <c r="F165" s="108">
        <f>'[2]28а) ВЛ не город готов'!E162*1000</f>
        <v>250</v>
      </c>
      <c r="G165" s="108">
        <f>'[2]28а) ВЛ не город готов'!F162</f>
        <v>35</v>
      </c>
      <c r="H165" s="108">
        <f>'[2]28а) ВЛ не город готов'!G162</f>
        <v>43.154820000000001</v>
      </c>
    </row>
    <row r="166" spans="2:8" ht="33" x14ac:dyDescent="0.3">
      <c r="B166" s="78" t="s">
        <v>317</v>
      </c>
      <c r="C166" s="106" t="str">
        <f>'[2]28а) ВЛ не город готов'!B163</f>
        <v>Строительство ВЛ-0,4 кВ (L- 200 м) от ТП-7/692 ПС 110/35/6 кВ "Преградная" (30 кВт)
Боташева С.А. ТУ  №23/2018 от 17.07.2029 Дог №23/2018 от 03.08.2018</v>
      </c>
      <c r="D166" s="107">
        <f>'[2]28а) ВЛ не город готов'!C163</f>
        <v>2018</v>
      </c>
      <c r="E166" s="108">
        <f>'[2]28а) ВЛ не город готов'!D163</f>
        <v>0.4</v>
      </c>
      <c r="F166" s="108">
        <f>'[2]28а) ВЛ не город готов'!E163*1000</f>
        <v>200</v>
      </c>
      <c r="G166" s="108">
        <f>'[2]28а) ВЛ не город готов'!F163</f>
        <v>30</v>
      </c>
      <c r="H166" s="108">
        <f>'[2]28а) ВЛ не город готов'!G163</f>
        <v>83.295380000000009</v>
      </c>
    </row>
    <row r="167" spans="2:8" ht="49.5" x14ac:dyDescent="0.3">
      <c r="B167" s="78" t="s">
        <v>318</v>
      </c>
      <c r="C167" s="106" t="str">
        <f>'[2]28а) ВЛ не город готов'!B164</f>
        <v>Строительство ВЛ-0,4 кВ (L- 300 м) от ТП-163/345, 
строительство ТП-163/345 160 кВА, тр-р ТМГ11-160/10/0,4 ( У/Zн-11) на КТП-163/345 (120 кВт)
Лепшокова Л.Д. ТУ  №216-03-16 от 22.03.2016 Дог №216 от 25.03.2016</v>
      </c>
      <c r="D167" s="107">
        <f>'[2]28а) ВЛ не город готов'!C164</f>
        <v>2018</v>
      </c>
      <c r="E167" s="108">
        <f>'[2]28а) ВЛ не город готов'!D164</f>
        <v>0.4</v>
      </c>
      <c r="F167" s="108">
        <f>'[2]28а) ВЛ не город готов'!E164*1000</f>
        <v>300</v>
      </c>
      <c r="G167" s="108">
        <f>'[2]28а) ВЛ не город готов'!F164</f>
        <v>120</v>
      </c>
      <c r="H167" s="108">
        <f>'[2]28а) ВЛ не город готов'!G164</f>
        <v>100.50861</v>
      </c>
    </row>
    <row r="168" spans="2:8" ht="49.5" x14ac:dyDescent="0.3">
      <c r="B168" s="78" t="s">
        <v>319</v>
      </c>
      <c r="C168" s="106" t="str">
        <f>'[2]28а) ВЛ не город готов'!B165</f>
        <v>Строительство ВЛ-0,4 кВ (L- 200 м) от ТП-170/310, 
строительство  ТП-170/310 100 кВА, тр-р ТМГ11-100/10/0,4 ( У/Zн-11) на КТП-170/310 (50 кВт)
Ижаева Ф.Х. ТУ  №187 от 24.09.2018 Дог №187/2018/КЧф/ЗЭС от 25.09.2018</v>
      </c>
      <c r="D168" s="107">
        <f>'[2]28а) ВЛ не город готов'!C165</f>
        <v>2018</v>
      </c>
      <c r="E168" s="108">
        <f>'[2]28а) ВЛ не город готов'!D165</f>
        <v>0.4</v>
      </c>
      <c r="F168" s="108">
        <f>'[2]28а) ВЛ не город готов'!E165*1000</f>
        <v>200</v>
      </c>
      <c r="G168" s="108">
        <f>'[2]28а) ВЛ не город готов'!F165</f>
        <v>50</v>
      </c>
      <c r="H168" s="108">
        <f>'[2]28а) ВЛ не город готов'!G165</f>
        <v>106.34117000000001</v>
      </c>
    </row>
    <row r="169" spans="2:8" ht="49.5" x14ac:dyDescent="0.3">
      <c r="B169" s="78" t="s">
        <v>320</v>
      </c>
      <c r="C169" s="106" t="str">
        <f>'[2]28а) ВЛ не город готов'!B166</f>
        <v>Реконструкция с увелич. протяженности ВЛ-0,4 кВ (L- 400 м) 
от ТП-71/347 ПС 35/10 кВ "Архыз" (15 кВт)
Бедраева Д.М. ТУ  №1127-12-17 от 13.02.2017 Дог №1127 от 09.01.2018</v>
      </c>
      <c r="D169" s="107">
        <f>'[2]28а) ВЛ не город готов'!C166</f>
        <v>2018</v>
      </c>
      <c r="E169" s="108">
        <f>'[2]28а) ВЛ не город готов'!D166</f>
        <v>0.4</v>
      </c>
      <c r="F169" s="108">
        <f>'[2]28а) ВЛ не город готов'!E166*1000</f>
        <v>400</v>
      </c>
      <c r="G169" s="108">
        <f>'[2]28а) ВЛ не город готов'!F166</f>
        <v>15</v>
      </c>
      <c r="H169" s="108">
        <f>'[2]28а) ВЛ не город готов'!G166</f>
        <v>364.61971</v>
      </c>
    </row>
    <row r="170" spans="2:8" ht="49.5" x14ac:dyDescent="0.3">
      <c r="B170" s="78" t="s">
        <v>321</v>
      </c>
      <c r="C170" s="106" t="str">
        <f>'[2]28а) ВЛ не город готов'!B167</f>
        <v>Реконструкция с увелич. протяженности ВЛ-0,4 кВ (L- 100 м) 
от ТП-33/859 ПС 110/10 кВ "Заречная" (5 кВт)
Дохтова Ю.И. ТУ  №1072-11-17 от 27.11.2017 Дог №1072 от 04.12.2017</v>
      </c>
      <c r="D170" s="107">
        <f>'[2]28а) ВЛ не город готов'!C167</f>
        <v>2018</v>
      </c>
      <c r="E170" s="108">
        <f>'[2]28а) ВЛ не город готов'!D167</f>
        <v>0.4</v>
      </c>
      <c r="F170" s="108">
        <f>'[2]28а) ВЛ не город готов'!E167*1000</f>
        <v>100</v>
      </c>
      <c r="G170" s="108">
        <f>'[2]28а) ВЛ не город готов'!F167</f>
        <v>5</v>
      </c>
      <c r="H170" s="108">
        <f>'[2]28а) ВЛ не город готов'!G167</f>
        <v>78.899990000000003</v>
      </c>
    </row>
    <row r="171" spans="2:8" ht="49.5" x14ac:dyDescent="0.3">
      <c r="B171" s="78" t="s">
        <v>322</v>
      </c>
      <c r="C171" s="106" t="str">
        <f>'[2]28а) ВЛ не город готов'!B168</f>
        <v>Реконструкция  с увелич. протяженности ВЛ-0,4 кВ (L- 500 м) 
от ТП-33/859 ПС 110/10 "Заречная" (7 кВт)
Хакиров А.А. ТУ  №797-09-17 от 18.09.2017 Дог №797 от 26.09.2017</v>
      </c>
      <c r="D171" s="107">
        <f>'[2]28а) ВЛ не город готов'!C168</f>
        <v>2018</v>
      </c>
      <c r="E171" s="108">
        <f>'[2]28а) ВЛ не город готов'!D168</f>
        <v>0.4</v>
      </c>
      <c r="F171" s="108">
        <f>'[2]28а) ВЛ не город готов'!E168*1000</f>
        <v>500</v>
      </c>
      <c r="G171" s="108">
        <f>'[2]28а) ВЛ не город готов'!F168</f>
        <v>7</v>
      </c>
      <c r="H171" s="108">
        <f>'[2]28а) ВЛ не город готов'!G168</f>
        <v>207.13378</v>
      </c>
    </row>
    <row r="172" spans="2:8" ht="49.5" x14ac:dyDescent="0.3">
      <c r="B172" s="78" t="s">
        <v>323</v>
      </c>
      <c r="C172" s="106" t="str">
        <f>'[2]28а) ВЛ не город готов'!B169</f>
        <v>Реконструкция с увелич. протяженности ВЛ-0,4 кВ (L- 200 м)
от ТП-119/859 ПС 110/10 кВ "Заречная" (5 кВт)
Гербекова А.С-А. ТУ  №893-10-17 от 09.10.2017 Дог №893 от 23.10.2017</v>
      </c>
      <c r="D172" s="107">
        <f>'[2]28а) ВЛ не город готов'!C169</f>
        <v>2018</v>
      </c>
      <c r="E172" s="108">
        <f>'[2]28а) ВЛ не город готов'!D169</f>
        <v>0.4</v>
      </c>
      <c r="F172" s="108">
        <f>'[2]28а) ВЛ не город готов'!E169*1000</f>
        <v>200</v>
      </c>
      <c r="G172" s="108">
        <f>'[2]28а) ВЛ не город готов'!F169</f>
        <v>5</v>
      </c>
      <c r="H172" s="108">
        <f>'[2]28а) ВЛ не город готов'!G169</f>
        <v>81.382130000000004</v>
      </c>
    </row>
    <row r="173" spans="2:8" ht="49.5" x14ac:dyDescent="0.3">
      <c r="B173" s="78" t="s">
        <v>324</v>
      </c>
      <c r="C173" s="106" t="str">
        <f>'[2]28а) ВЛ не город готов'!B170</f>
        <v>Реконструкция с увелич. протяженности ВЛ-0,4 кВ  (L- 250 м)
Ф-2 от ТП-22/207 ПС 110/10 кВ "Заречная" (5 кВт)
Дотдуева А.С. ТУ  №375-05-17 от 16.05.2017 Дог №375 от 22.05.2017</v>
      </c>
      <c r="D173" s="107">
        <f>'[2]28а) ВЛ не город готов'!C170</f>
        <v>2018</v>
      </c>
      <c r="E173" s="108">
        <f>'[2]28а) ВЛ не город готов'!D170</f>
        <v>0.4</v>
      </c>
      <c r="F173" s="108">
        <f>'[2]28а) ВЛ не город готов'!E170*1000</f>
        <v>250</v>
      </c>
      <c r="G173" s="108">
        <f>'[2]28а) ВЛ не город готов'!F170</f>
        <v>5</v>
      </c>
      <c r="H173" s="108">
        <f>'[2]28а) ВЛ не город готов'!G170</f>
        <v>84.445499999999996</v>
      </c>
    </row>
    <row r="174" spans="2:8" ht="49.5" x14ac:dyDescent="0.3">
      <c r="B174" s="78" t="s">
        <v>325</v>
      </c>
      <c r="C174" s="106" t="str">
        <f>'[2]28а) ВЛ не город готов'!B171</f>
        <v>Реконструкция с увелич. протяженности ВЛ-0,4 кВ  (L- 115 м)
 от ТП 290/504 ПС 110/10 кВ "Хабез" (3 кВт)
Жужуев Р.М. ТУ  №1163-12-17 от 28.12.2017 Дог №1163 от 17.01.2018</v>
      </c>
      <c r="D174" s="107">
        <f>'[2]28а) ВЛ не город готов'!C171</f>
        <v>2018</v>
      </c>
      <c r="E174" s="108">
        <f>'[2]28а) ВЛ не город готов'!D171</f>
        <v>0.4</v>
      </c>
      <c r="F174" s="108">
        <f>'[2]28а) ВЛ не город готов'!E171*1000</f>
        <v>115</v>
      </c>
      <c r="G174" s="108">
        <f>'[2]28а) ВЛ не город готов'!F171</f>
        <v>3</v>
      </c>
      <c r="H174" s="108">
        <f>'[2]28а) ВЛ не город готов'!G171</f>
        <v>70.518000000000001</v>
      </c>
    </row>
    <row r="175" spans="2:8" ht="49.5" x14ac:dyDescent="0.3">
      <c r="B175" s="78" t="s">
        <v>326</v>
      </c>
      <c r="C175" s="106" t="str">
        <f>'[2]28а) ВЛ не город готов'!B172</f>
        <v>Реконструкция с увелич. протяженности ВЛ-0,4 кВ  (L- 200 м)
от ТП-150/514 ПС 35/10 кВ "Псаучье Дахе" (7 кВт)
Шхагошев О.Р. ТУ  №159-02-18 от 28.02.2018 Дог №159 от 05.03.2018</v>
      </c>
      <c r="D175" s="107">
        <f>'[2]28а) ВЛ не город готов'!C172</f>
        <v>2018</v>
      </c>
      <c r="E175" s="108">
        <f>'[2]28а) ВЛ не город готов'!D172</f>
        <v>0.4</v>
      </c>
      <c r="F175" s="108">
        <f>'[2]28а) ВЛ не город готов'!E172*1000</f>
        <v>200</v>
      </c>
      <c r="G175" s="108">
        <f>'[2]28а) ВЛ не город готов'!F172</f>
        <v>7</v>
      </c>
      <c r="H175" s="108">
        <f>'[2]28а) ВЛ не город готов'!G172</f>
        <v>74.427660000000003</v>
      </c>
    </row>
    <row r="176" spans="2:8" ht="49.5" x14ac:dyDescent="0.3">
      <c r="B176" s="78" t="s">
        <v>327</v>
      </c>
      <c r="C176" s="106" t="str">
        <f>'[2]28а) ВЛ не город готов'!B173</f>
        <v>Реконструкция с увелич. протяженности ВЛ-0,4 кВ (L- 300 м)
от ТП-3/409 ПС 110/35/10/6 кВ "Эркен-Шахар" (3 кВт)
Администрация Адыге-хабльского СП ТУ  №441-05-18 от 21.05.2018 Дог №441от 31.05.2018</v>
      </c>
      <c r="D176" s="107">
        <f>'[2]28а) ВЛ не город готов'!C173</f>
        <v>2018</v>
      </c>
      <c r="E176" s="108">
        <f>'[2]28а) ВЛ не город готов'!D173</f>
        <v>0.4</v>
      </c>
      <c r="F176" s="108">
        <f>'[2]28а) ВЛ не город готов'!E173*1000</f>
        <v>300</v>
      </c>
      <c r="G176" s="108">
        <f>'[2]28а) ВЛ не город готов'!F173</f>
        <v>3</v>
      </c>
      <c r="H176" s="108">
        <f>'[2]28а) ВЛ не город готов'!G173</f>
        <v>21.059170000000002</v>
      </c>
    </row>
    <row r="177" spans="2:8" ht="49.5" x14ac:dyDescent="0.3">
      <c r="B177" s="78" t="s">
        <v>328</v>
      </c>
      <c r="C177" s="106" t="str">
        <f>'[2]28а) ВЛ не город готов'!B174</f>
        <v>Реконструкция  без  увеличения протяженности ВЛ-0,4 кВ
от ТП-17/410 ПС 110/35/10/6 кВ "Эркен-Шахар" (3 кВт)
Дюрменов Р.А.ТУ  №548-06-18 от 14.06.2018 Дог №548 от 18.06.2018</v>
      </c>
      <c r="D177" s="107">
        <f>'[2]28а) ВЛ не город готов'!C174</f>
        <v>2018</v>
      </c>
      <c r="E177" s="108">
        <f>'[2]28а) ВЛ не город готов'!D174</f>
        <v>0.4</v>
      </c>
      <c r="F177" s="108">
        <f>'[2]28а) ВЛ не город готов'!E174*1000</f>
        <v>260</v>
      </c>
      <c r="G177" s="108">
        <f>'[2]28а) ВЛ не город готов'!F174</f>
        <v>3</v>
      </c>
      <c r="H177" s="108">
        <f>'[2]28а) ВЛ не город готов'!G174</f>
        <v>73.934010000000001</v>
      </c>
    </row>
    <row r="178" spans="2:8" ht="49.5" x14ac:dyDescent="0.3">
      <c r="B178" s="78" t="s">
        <v>329</v>
      </c>
      <c r="C178" s="106" t="str">
        <f>'[2]28а) ВЛ не город готов'!B175</f>
        <v>Реконструкция с увелич. протяженности ВЛ-0,4 кВ (L- 300 м) 
от ТП-29/379 ПС 110/35/10 кВ "Курджиново" (12 кВт)
Сухомлин М.Г. ТУ  №272-04-18 от 10.04.2018 Дог №272 от 18.04.2018</v>
      </c>
      <c r="D178" s="107">
        <f>'[2]28а) ВЛ не город готов'!C175</f>
        <v>2018</v>
      </c>
      <c r="E178" s="108">
        <f>'[2]28а) ВЛ не город готов'!D175</f>
        <v>0.4</v>
      </c>
      <c r="F178" s="108">
        <f>'[2]28а) ВЛ не город готов'!E175*1000</f>
        <v>300</v>
      </c>
      <c r="G178" s="108">
        <f>'[2]28а) ВЛ не город готов'!F175</f>
        <v>12</v>
      </c>
      <c r="H178" s="108">
        <f>'[2]28а) ВЛ не город готов'!G175</f>
        <v>53.360970000000002</v>
      </c>
    </row>
    <row r="179" spans="2:8" ht="49.5" x14ac:dyDescent="0.3">
      <c r="B179" s="78" t="s">
        <v>330</v>
      </c>
      <c r="C179" s="106" t="str">
        <f>'[2]28а) ВЛ не город готов'!B176</f>
        <v>Реконструкция с увелич. протяженности ВЛ-0,4 кВ (L- 300 м)
от ТП-28/379 ПС 110/35/10 кВ "Курджиново" (6 кВт)
Аппаков М.Б. ТУ  №501-06-18 от 05.06.2018 Дог №501 от 19.06.2018</v>
      </c>
      <c r="D179" s="107">
        <f>'[2]28а) ВЛ не город готов'!C176</f>
        <v>2018</v>
      </c>
      <c r="E179" s="108">
        <f>'[2]28а) ВЛ не город готов'!D176</f>
        <v>0.4</v>
      </c>
      <c r="F179" s="108">
        <f>'[2]28а) ВЛ не город готов'!E176*1000</f>
        <v>60</v>
      </c>
      <c r="G179" s="108">
        <f>'[2]28а) ВЛ не город готов'!F176</f>
        <v>6</v>
      </c>
      <c r="H179" s="108">
        <f>'[2]28а) ВЛ не город готов'!G176</f>
        <v>26.66845</v>
      </c>
    </row>
    <row r="180" spans="2:8" ht="49.5" x14ac:dyDescent="0.3">
      <c r="B180" s="78" t="s">
        <v>331</v>
      </c>
      <c r="C180" s="106" t="str">
        <f>'[2]28а) ВЛ не город готов'!B177</f>
        <v>Реконструкция с увелич. протяженности ВЛ-0,4 кВ (L- 350 м)
от ТП 13/291 ПС "Токи Москвы" (5кВт) 
Гербекова М.М. ТУ  №145/2018 от 10.09.2018 Дог №145/2018/КЧР/УДРЭС от 25.09.2018</v>
      </c>
      <c r="D180" s="107">
        <f>'[2]28а) ВЛ не город готов'!C177</f>
        <v>2018</v>
      </c>
      <c r="E180" s="108">
        <f>'[2]28а) ВЛ не город готов'!D177</f>
        <v>0.4</v>
      </c>
      <c r="F180" s="108">
        <f>'[2]28а) ВЛ не город готов'!E177*1000</f>
        <v>350</v>
      </c>
      <c r="G180" s="108">
        <f>'[2]28а) ВЛ не город готов'!F177</f>
        <v>5</v>
      </c>
      <c r="H180" s="108">
        <f>'[2]28а) ВЛ не город готов'!G177</f>
        <v>147.39897999999999</v>
      </c>
    </row>
    <row r="181" spans="2:8" ht="49.5" x14ac:dyDescent="0.3">
      <c r="B181" s="78" t="s">
        <v>332</v>
      </c>
      <c r="C181" s="106" t="str">
        <f>'[2]28а) ВЛ не город готов'!B178</f>
        <v>Реконструкция с увелич. протяженности ВЛ-0,4 кВ (L- 250 м)
от ТП 22/291 ПС "Токи Москвы" (5 кВт)
Батчаев Х.Х. ТУ  №208/2018 от 26.09.2018 Дог №208/2018/КЧР/УДРЭС от 02.10.2018</v>
      </c>
      <c r="D181" s="107">
        <f>'[2]28а) ВЛ не город готов'!C178</f>
        <v>2018</v>
      </c>
      <c r="E181" s="108">
        <f>'[2]28а) ВЛ не город готов'!D178</f>
        <v>0.4</v>
      </c>
      <c r="F181" s="108">
        <f>'[2]28а) ВЛ не город готов'!E178*1000</f>
        <v>250</v>
      </c>
      <c r="G181" s="108">
        <f>'[2]28а) ВЛ не город готов'!F178</f>
        <v>5</v>
      </c>
      <c r="H181" s="108">
        <f>'[2]28а) ВЛ не город готов'!G178</f>
        <v>97.927909999999997</v>
      </c>
    </row>
    <row r="182" spans="2:8" ht="33" x14ac:dyDescent="0.3">
      <c r="B182" s="78" t="s">
        <v>333</v>
      </c>
      <c r="C182" s="106" t="str">
        <f>'[2]28а) ВЛ не город готов'!B179</f>
        <v>Строительство  ВЛ-0,4 кВ (L- 300 м) от ТП-11/857 Ф-4 ПС 110/10 кВ "Заречная" (7 кВт)
Бытдаев Э.М. ТУ  №477-05-18 от 27.05.2018 Дог №477 от 06.06.2018</v>
      </c>
      <c r="D182" s="107">
        <f>'[2]28а) ВЛ не город готов'!C179</f>
        <v>2018</v>
      </c>
      <c r="E182" s="108">
        <f>'[2]28а) ВЛ не город готов'!D179</f>
        <v>0.4</v>
      </c>
      <c r="F182" s="108">
        <f>'[2]28а) ВЛ не город готов'!E179*1000</f>
        <v>300</v>
      </c>
      <c r="G182" s="108">
        <f>'[2]28а) ВЛ не город готов'!F179</f>
        <v>7</v>
      </c>
      <c r="H182" s="108">
        <f>'[2]28а) ВЛ не город готов'!G179</f>
        <v>116.55457</v>
      </c>
    </row>
    <row r="183" spans="2:8" ht="33" x14ac:dyDescent="0.3">
      <c r="B183" s="78" t="s">
        <v>334</v>
      </c>
      <c r="C183" s="106" t="str">
        <f>'[2]28а) ВЛ не город готов'!B180</f>
        <v>Строительство  ВЛ-0,4 кВ  (L- 100 м) от ТП-8/859 Ф-1 ПС 110/10 кВ "Заречеая" (5 кВт)
Лепшокова О.Б. ТУ  №406-05-18  от 17.05.2018 Дог №406  от 25.05.2018</v>
      </c>
      <c r="D183" s="107">
        <f>'[2]28а) ВЛ не город готов'!C180</f>
        <v>2018</v>
      </c>
      <c r="E183" s="108">
        <f>'[2]28а) ВЛ не город готов'!D180</f>
        <v>0.4</v>
      </c>
      <c r="F183" s="108">
        <f>'[2]28а) ВЛ не город готов'!E180*1000</f>
        <v>100</v>
      </c>
      <c r="G183" s="108">
        <f>'[2]28а) ВЛ не город готов'!F180</f>
        <v>5</v>
      </c>
      <c r="H183" s="108">
        <f>'[2]28а) ВЛ не город готов'!G180</f>
        <v>44.782890000000002</v>
      </c>
    </row>
    <row r="184" spans="2:8" ht="49.5" x14ac:dyDescent="0.3">
      <c r="B184" s="78" t="s">
        <v>335</v>
      </c>
      <c r="C184" s="106" t="str">
        <f>'[2]28а) ВЛ не город готов'!B181</f>
        <v>Строительство ВЛ-0,4 кВ (L- 150 м) строительство КТП 10/0,4 кВ № 160/344,  
тр-р силовой ТМГ-400/10-У1 мощ-тью 400 кВА на КТП-160/344  (10 кВт)
Магометов Р.Р. ТУ  №497-05-18 от 31.05.2018 Дог №497 от 13.06.2018</v>
      </c>
      <c r="D184" s="107">
        <f>'[2]28а) ВЛ не город готов'!C181</f>
        <v>2018</v>
      </c>
      <c r="E184" s="108">
        <f>'[2]28а) ВЛ не город готов'!D181</f>
        <v>0.4</v>
      </c>
      <c r="F184" s="108">
        <f>'[2]28а) ВЛ не город готов'!E181*1000</f>
        <v>150</v>
      </c>
      <c r="G184" s="108">
        <f>'[2]28а) ВЛ не город готов'!F181</f>
        <v>10</v>
      </c>
      <c r="H184" s="108">
        <f>'[2]28а) ВЛ не город готов'!G181</f>
        <v>41.912100000000002</v>
      </c>
    </row>
    <row r="185" spans="2:8" ht="49.5" x14ac:dyDescent="0.3">
      <c r="B185" s="78" t="s">
        <v>336</v>
      </c>
      <c r="C185" s="106" t="str">
        <f>'[2]28а) ВЛ не город готов'!B182</f>
        <v>Реконструкция с увелич. протяженности  ВЛ-10 кВ (L- 120 м)
Ф-379 от проект ТП к ПС 110/35/10 кВ "Курджиново" (55 кВт)
Урусов А.М. ТУ  №427-05-18 от 17.05.2018 Дог №427 от 05.06.2018</v>
      </c>
      <c r="D185" s="107">
        <f>'[2]28а) ВЛ не город готов'!C182</f>
        <v>2018</v>
      </c>
      <c r="E185" s="109">
        <f>'[2]28а) ВЛ не город готов'!D182</f>
        <v>10</v>
      </c>
      <c r="F185" s="108">
        <f>'[2]28а) ВЛ не город готов'!E182*1000</f>
        <v>120</v>
      </c>
      <c r="G185" s="108">
        <f>'[2]28а) ВЛ не город готов'!F182</f>
        <v>55</v>
      </c>
      <c r="H185" s="108">
        <f>'[2]28а) ВЛ не город готов'!G182</f>
        <v>108.51248</v>
      </c>
    </row>
    <row r="186" spans="2:8" ht="49.5" x14ac:dyDescent="0.3">
      <c r="B186" s="78" t="s">
        <v>337</v>
      </c>
      <c r="C186" s="106" t="str">
        <f>'[2]28а) ВЛ не город готов'!B183</f>
        <v>Реконструкция с увелич. протяженности ВЛ-10 кВ (L- 120 м)
Ф-377 к ПС 110/35/10 кВ "Курджиново" (100 кВт)
Кубанов К.М. ТУ  №22/2018 от 17.07.2018 Дог №22/2018 от 03.08.2018</v>
      </c>
      <c r="D186" s="107">
        <f>'[2]28а) ВЛ не город готов'!C183</f>
        <v>2018</v>
      </c>
      <c r="E186" s="109">
        <f>'[2]28а) ВЛ не город готов'!D183</f>
        <v>10</v>
      </c>
      <c r="F186" s="108">
        <f>'[2]28а) ВЛ не город готов'!E183*1000</f>
        <v>120</v>
      </c>
      <c r="G186" s="108">
        <f>'[2]28а) ВЛ не город готов'!F183</f>
        <v>100</v>
      </c>
      <c r="H186" s="108">
        <f>'[2]28а) ВЛ не город готов'!G183</f>
        <v>114.28955000000001</v>
      </c>
    </row>
    <row r="187" spans="2:8" ht="49.5" x14ac:dyDescent="0.3">
      <c r="B187" s="78" t="s">
        <v>338</v>
      </c>
      <c r="C187" s="106" t="str">
        <f>'[2]28а) ВЛ не город готов'!B184</f>
        <v>Реконструкция с увелич. протяженности ВЛ-10 кВ (L- 015 м) 
Ф-824 от ПС "Ратан" и установка ТП-10/0,4кВ -160 кВА, (15 кВт)
Мордасова Е.В. ТУ  №80-02-18 от 13.02.2018 Дог №80 от 19.02.2018</v>
      </c>
      <c r="D187" s="107">
        <f>'[2]28а) ВЛ не город готов'!C184</f>
        <v>2018</v>
      </c>
      <c r="E187" s="109">
        <f>'[2]28а) ВЛ не город готов'!D184</f>
        <v>10</v>
      </c>
      <c r="F187" s="108">
        <f>'[2]28а) ВЛ не город готов'!E184*1000</f>
        <v>15</v>
      </c>
      <c r="G187" s="108">
        <f>'[2]28а) ВЛ не город готов'!F184</f>
        <v>15</v>
      </c>
      <c r="H187" s="108">
        <f>'[2]28а) ВЛ не город готов'!G184</f>
        <v>31.702000000000002</v>
      </c>
    </row>
    <row r="188" spans="2:8" ht="49.5" x14ac:dyDescent="0.3">
      <c r="B188" s="78" t="s">
        <v>339</v>
      </c>
      <c r="C188" s="106" t="str">
        <f>'[2]28а) ВЛ не город готов'!B185</f>
        <v>Реконструкция с увелич. протяженности ВЛ-10 кВ (L- 530 м)
 Ф-859 ПС 110/10 кВ "Заречная" (5 кВт)
Хачуков М.Х. ТУ  №116-02-18 от 20.02.2018 Дог №116 от 22.02.2018</v>
      </c>
      <c r="D188" s="107">
        <f>'[2]28а) ВЛ не город готов'!C185</f>
        <v>2018</v>
      </c>
      <c r="E188" s="109">
        <f>'[2]28а) ВЛ не город готов'!D185</f>
        <v>10</v>
      </c>
      <c r="F188" s="108">
        <f>'[2]28а) ВЛ не город готов'!E185*1000</f>
        <v>530</v>
      </c>
      <c r="G188" s="108">
        <f>'[2]28а) ВЛ не город готов'!F185</f>
        <v>5</v>
      </c>
      <c r="H188" s="108">
        <f>'[2]28а) ВЛ не город готов'!G185</f>
        <v>517.68790999999999</v>
      </c>
    </row>
    <row r="189" spans="2:8" ht="66" x14ac:dyDescent="0.3">
      <c r="B189" s="78" t="s">
        <v>340</v>
      </c>
      <c r="C189" s="106" t="str">
        <f>'[2]28а) ВЛ не город готов'!B186</f>
        <v>Реконструкция с увелич. протяженности ВЛ-10 кВ (L- 300 м)
 Ф-559 от ПС 35/10 кВ "Конзавод", строительство ТП-307/559
100 кВА, тр-р 10 кВ ТМГ11-100/10-У1 на  КТП-307/559 (15 кВт)
Тамбиева А.А. ТУ  №461-05-18 от 24.05.2018 Дог №461 от 04.06.2018</v>
      </c>
      <c r="D189" s="107">
        <f>'[2]28а) ВЛ не город готов'!C186</f>
        <v>2018</v>
      </c>
      <c r="E189" s="109">
        <f>'[2]28а) ВЛ не город готов'!D186</f>
        <v>10</v>
      </c>
      <c r="F189" s="108">
        <f>'[2]28а) ВЛ не город готов'!E186*1000</f>
        <v>300</v>
      </c>
      <c r="G189" s="108">
        <f>'[2]28а) ВЛ не город готов'!F186</f>
        <v>15</v>
      </c>
      <c r="H189" s="108">
        <f>'[2]28а) ВЛ не город готов'!G186</f>
        <v>245.62392</v>
      </c>
    </row>
    <row r="190" spans="2:8" ht="33" x14ac:dyDescent="0.3">
      <c r="B190" s="78" t="s">
        <v>341</v>
      </c>
      <c r="C190" s="106" t="str">
        <f>'[2]28а) ВЛ не город готов'!B187</f>
        <v>Реконструкция с увелич. протяженности ВЛ-10 кВ (L- 66 м) Ф-142 ПС 110/10 кВ "Кавказская" (494 кВт)
МВД по КЧР ТУ  №402-05-16 от 16.05.2016 Дог №186/2017 от 10.04.2017</v>
      </c>
      <c r="D190" s="107">
        <f>'[2]28а) ВЛ не город готов'!C187</f>
        <v>2018</v>
      </c>
      <c r="E190" s="109">
        <f>'[2]28а) ВЛ не город готов'!D187</f>
        <v>10</v>
      </c>
      <c r="F190" s="108">
        <f>'[2]28а) ВЛ не город готов'!E187*1000</f>
        <v>200</v>
      </c>
      <c r="G190" s="108">
        <f>'[2]28а) ВЛ не город готов'!F187</f>
        <v>494</v>
      </c>
      <c r="H190" s="108">
        <f>'[2]28а) ВЛ не город готов'!G187</f>
        <v>112.11854</v>
      </c>
    </row>
    <row r="191" spans="2:8" hidden="1" x14ac:dyDescent="0.3">
      <c r="B191" s="60"/>
      <c r="C191" s="73" t="s">
        <v>3</v>
      </c>
      <c r="D191" s="60"/>
      <c r="E191" s="60"/>
      <c r="F191" s="81"/>
      <c r="G191" s="81"/>
      <c r="H191" s="81"/>
    </row>
    <row r="192" spans="2:8" hidden="1" x14ac:dyDescent="0.3">
      <c r="B192" s="60"/>
      <c r="C192" s="73" t="s">
        <v>5</v>
      </c>
      <c r="D192" s="60"/>
      <c r="E192" s="60"/>
      <c r="F192" s="81"/>
      <c r="G192" s="81"/>
      <c r="H192" s="81"/>
    </row>
    <row r="193" spans="2:8" hidden="1" x14ac:dyDescent="0.3">
      <c r="B193" s="60"/>
      <c r="C193" s="73" t="s">
        <v>6</v>
      </c>
      <c r="D193" s="60"/>
      <c r="E193" s="60"/>
      <c r="F193" s="81"/>
      <c r="G193" s="81"/>
      <c r="H193" s="81"/>
    </row>
    <row r="194" spans="2:8" hidden="1" x14ac:dyDescent="0.3">
      <c r="B194" s="60"/>
      <c r="C194" s="73" t="s">
        <v>7</v>
      </c>
      <c r="D194" s="60"/>
      <c r="E194" s="60"/>
      <c r="F194" s="81"/>
      <c r="G194" s="81"/>
      <c r="H194" s="81"/>
    </row>
    <row r="195" spans="2:8" hidden="1" x14ac:dyDescent="0.3">
      <c r="B195" s="60"/>
      <c r="C195" s="73" t="s">
        <v>8</v>
      </c>
      <c r="D195" s="60"/>
      <c r="E195" s="60"/>
      <c r="F195" s="81"/>
      <c r="G195" s="81"/>
      <c r="H195" s="81"/>
    </row>
    <row r="196" spans="2:8" x14ac:dyDescent="0.3">
      <c r="B196" s="70" t="s">
        <v>149</v>
      </c>
      <c r="C196" s="77" t="s">
        <v>150</v>
      </c>
      <c r="D196" s="103"/>
      <c r="E196" s="103"/>
      <c r="F196" s="104">
        <f>F197+F251+F253+F254+F255</f>
        <v>13995</v>
      </c>
      <c r="G196" s="104">
        <f>G197+G251+G253+G254+G255</f>
        <v>1170.9000000000001</v>
      </c>
      <c r="H196" s="104">
        <f>H197+H251+H253+H254+H255</f>
        <v>7018.1903500000008</v>
      </c>
    </row>
    <row r="197" spans="2:8" x14ac:dyDescent="0.3">
      <c r="B197" s="92" t="s">
        <v>342</v>
      </c>
      <c r="C197" s="88" t="s">
        <v>4</v>
      </c>
      <c r="D197" s="82"/>
      <c r="E197" s="82"/>
      <c r="F197" s="111">
        <f>SUM(F198:F250)</f>
        <v>13395</v>
      </c>
      <c r="G197" s="101">
        <f t="shared" ref="G197:H197" si="18">SUM(G198:G250)</f>
        <v>1090.9000000000001</v>
      </c>
      <c r="H197" s="101">
        <f t="shared" si="18"/>
        <v>6836.9978600000004</v>
      </c>
    </row>
    <row r="198" spans="2:8" ht="33" x14ac:dyDescent="0.3">
      <c r="B198" s="59" t="s">
        <v>343</v>
      </c>
      <c r="C198" s="73" t="str">
        <f>'[2]28а) ВЛ не город готов'!B195</f>
        <v xml:space="preserve">Реконструкция ВЛ-0,4 кВ с увелич. протяж. (L- 430 м)  от ТП-1/511 (5 кВт)
Тлисов А.Х.   (Дог. №189 от 17.07.2018; ТУ№189-03-18 от 16.03.2018)  </v>
      </c>
      <c r="D198" s="59">
        <f>'[2]28а) ВЛ не город готов'!C195</f>
        <v>2019</v>
      </c>
      <c r="E198" s="59">
        <f>'[2]28а) ВЛ не город готов'!D195</f>
        <v>0.4</v>
      </c>
      <c r="F198" s="74">
        <f>'[2]28а) ВЛ не город готов'!E195*1000</f>
        <v>430</v>
      </c>
      <c r="G198" s="108">
        <f>'[2]28а) ВЛ не город готов'!F195</f>
        <v>5</v>
      </c>
      <c r="H198" s="108">
        <f>'[2]28а) ВЛ не город готов'!G195</f>
        <v>149.28441000000001</v>
      </c>
    </row>
    <row r="199" spans="2:8" ht="33" x14ac:dyDescent="0.3">
      <c r="B199" s="59" t="s">
        <v>344</v>
      </c>
      <c r="C199" s="73" t="str">
        <f>'[2]28а) ВЛ не город готов'!B196</f>
        <v xml:space="preserve">Реконструкция ВЛ-0,4 кВ с увелич. протяж. (L- 60 м) от ТП-176/526 (3 кВт)
Гуков Р.И. (Дог. №193 от 25.09.2018; ТУ №193 от 24.09.2018) </v>
      </c>
      <c r="D199" s="59">
        <f>'[2]28а) ВЛ не город готов'!C196</f>
        <v>2019</v>
      </c>
      <c r="E199" s="59">
        <f>'[2]28а) ВЛ не город готов'!D196</f>
        <v>0.4</v>
      </c>
      <c r="F199" s="74">
        <f>'[2]28а) ВЛ не город готов'!E196*1000</f>
        <v>60</v>
      </c>
      <c r="G199" s="74">
        <f>'[2]28а) ВЛ не город готов'!F196</f>
        <v>3</v>
      </c>
      <c r="H199" s="74">
        <f>'[2]28а) ВЛ не город готов'!G196</f>
        <v>19.930439999999997</v>
      </c>
    </row>
    <row r="200" spans="2:8" ht="33" x14ac:dyDescent="0.3">
      <c r="B200" s="59" t="s">
        <v>345</v>
      </c>
      <c r="C200" s="73" t="str">
        <f>'[2]28а) ВЛ не город готов'!B197</f>
        <v xml:space="preserve">Реконструкция ВЛ-0,4 кВ  с увелич протяж. (L- 200 м) от ТП-61/530 (3 кВт)
Кенчешаов З.И. (Дог. № 250 от 11.04.2018; ТУ №250 от 05.04.2018) </v>
      </c>
      <c r="D200" s="59">
        <f>'[2]28а) ВЛ не город готов'!C197</f>
        <v>2019</v>
      </c>
      <c r="E200" s="59">
        <f>'[2]28а) ВЛ не город готов'!D197</f>
        <v>0.4</v>
      </c>
      <c r="F200" s="74">
        <f>'[2]28а) ВЛ не город готов'!E197*1000</f>
        <v>200</v>
      </c>
      <c r="G200" s="74">
        <f>'[2]28а) ВЛ не город готов'!F197</f>
        <v>3</v>
      </c>
      <c r="H200" s="74">
        <f>'[2]28а) ВЛ не город готов'!G197</f>
        <v>96.128259999999997</v>
      </c>
    </row>
    <row r="201" spans="2:8" ht="33" x14ac:dyDescent="0.3">
      <c r="B201" s="59" t="s">
        <v>348</v>
      </c>
      <c r="C201" s="73" t="str">
        <f>'[2]28а) ВЛ не город готов'!B198</f>
        <v xml:space="preserve">Реконструкция  ВЛ-0,4 кВ с увелич протяж. (L- 200 м) от ТП-73/502 (3 кВт)
Даурова А.Ф. (Дог. № 16 16.07.2018; ТУ №16 11.07.2018-3 кВт) </v>
      </c>
      <c r="D201" s="59">
        <f>'[2]28а) ВЛ не город готов'!C198</f>
        <v>2019</v>
      </c>
      <c r="E201" s="59">
        <f>'[2]28а) ВЛ не город готов'!D198</f>
        <v>0.4</v>
      </c>
      <c r="F201" s="74">
        <f>'[2]28а) ВЛ не город готов'!E198*1000</f>
        <v>200</v>
      </c>
      <c r="G201" s="74">
        <f>'[2]28а) ВЛ не город готов'!F198</f>
        <v>3</v>
      </c>
      <c r="H201" s="74">
        <f>'[2]28а) ВЛ не город готов'!G198</f>
        <v>54.266820000000003</v>
      </c>
    </row>
    <row r="202" spans="2:8" ht="33" x14ac:dyDescent="0.3">
      <c r="B202" s="59" t="s">
        <v>349</v>
      </c>
      <c r="C202" s="73" t="str">
        <f>'[2]28а) ВЛ не город готов'!B199</f>
        <v>Реконструкция ВЛ-0,4 кВ  с увелич. протяж. (L- 300 м) от ТП 339/502 (5 кВт)
Хапсироков Б.А. (Дог. №899 от 16.05.2019; ТУ №899 от 08.05.2019)</v>
      </c>
      <c r="D202" s="59">
        <f>'[2]28а) ВЛ не город готов'!C199</f>
        <v>2019</v>
      </c>
      <c r="E202" s="59">
        <f>'[2]28а) ВЛ не город готов'!D199</f>
        <v>0.4</v>
      </c>
      <c r="F202" s="74">
        <f>'[2]28а) ВЛ не город готов'!E199*1000</f>
        <v>300</v>
      </c>
      <c r="G202" s="74">
        <f>'[2]28а) ВЛ не город готов'!F199</f>
        <v>5</v>
      </c>
      <c r="H202" s="74">
        <f>'[2]28а) ВЛ не город готов'!G199</f>
        <v>124.81280000000001</v>
      </c>
    </row>
    <row r="203" spans="2:8" ht="33" x14ac:dyDescent="0.3">
      <c r="B203" s="59" t="s">
        <v>350</v>
      </c>
      <c r="C203" s="73" t="str">
        <f>'[2]28а) ВЛ не город готов'!B200</f>
        <v>Реконструкция ВЛ-0,4 кВ с увелич. протяж. (L- 130 м) от ТП 290/504 ф-2 (5 кВт)
Шуков Р.Р. (Дог. №816 от 13.05.2019; ТУ №816 от 24.04.2019)</v>
      </c>
      <c r="D203" s="59">
        <f>'[2]28а) ВЛ не город готов'!C200</f>
        <v>2019</v>
      </c>
      <c r="E203" s="59">
        <f>'[2]28а) ВЛ не город готов'!D200</f>
        <v>0.4</v>
      </c>
      <c r="F203" s="74">
        <f>'[2]28а) ВЛ не город готов'!E200*1000</f>
        <v>130</v>
      </c>
      <c r="G203" s="74">
        <f>'[2]28а) ВЛ не город готов'!F200</f>
        <v>5</v>
      </c>
      <c r="H203" s="74">
        <f>'[2]28а) ВЛ не город готов'!G200</f>
        <v>67.212430000000012</v>
      </c>
    </row>
    <row r="204" spans="2:8" ht="33" x14ac:dyDescent="0.3">
      <c r="B204" s="59" t="s">
        <v>351</v>
      </c>
      <c r="C204" s="73" t="str">
        <f>'[2]28а) ВЛ не город готов'!B201</f>
        <v xml:space="preserve">Реконструкция ВЛ-0,4 кВ с увелич. протяж. (L- 60 м) от ТП 196/502 ф-2 ПС Хабез (4 кВт)
Хапсироков Д.М. (Дог. №760 от 27.03.2019; ТУ №760 от 25.03.2019)                                                      </v>
      </c>
      <c r="D204" s="59">
        <f>'[2]28а) ВЛ не город готов'!C201</f>
        <v>2019</v>
      </c>
      <c r="E204" s="59">
        <f>'[2]28а) ВЛ не город готов'!D201</f>
        <v>0.4</v>
      </c>
      <c r="F204" s="74">
        <f>'[2]28а) ВЛ не город готов'!E201*1000</f>
        <v>60</v>
      </c>
      <c r="G204" s="74">
        <f>'[2]28а) ВЛ не город готов'!F201</f>
        <v>4</v>
      </c>
      <c r="H204" s="74">
        <f>'[2]28а) ВЛ не город готов'!G201</f>
        <v>21.479790000000001</v>
      </c>
    </row>
    <row r="205" spans="2:8" ht="33" x14ac:dyDescent="0.3">
      <c r="B205" s="59" t="s">
        <v>352</v>
      </c>
      <c r="C205" s="73" t="str">
        <f>'[2]28а) ВЛ не город готов'!B202</f>
        <v xml:space="preserve">Реконструкция ВЛ-0.4 кВ с увелич. протяж. (L- 200 м) от ТП 33/859 (5 кВт) 
Шовгенов А.Д. (Дог. №206 27.09.2018; ТУ№ 206 25.09.2018)                            </v>
      </c>
      <c r="D205" s="59">
        <f>'[2]28а) ВЛ не город готов'!C202</f>
        <v>2019</v>
      </c>
      <c r="E205" s="59">
        <f>'[2]28а) ВЛ не город готов'!D202</f>
        <v>0.4</v>
      </c>
      <c r="F205" s="74">
        <f>'[2]28а) ВЛ не город готов'!E202*1000</f>
        <v>200</v>
      </c>
      <c r="G205" s="74">
        <f>'[2]28а) ВЛ не город готов'!F202</f>
        <v>5</v>
      </c>
      <c r="H205" s="74">
        <f>'[2]28а) ВЛ не город готов'!G202</f>
        <v>111.28098</v>
      </c>
    </row>
    <row r="206" spans="2:8" ht="33" x14ac:dyDescent="0.3">
      <c r="B206" s="59" t="s">
        <v>353</v>
      </c>
      <c r="C206" s="73" t="str">
        <f>'[2]28а) ВЛ не город готов'!B203</f>
        <v xml:space="preserve">Реконструкция ВЛ-0.4 кВ с увелич. протяж. (L- 70 м) от ТП 35/859 (5 кВт)
Калмыков А.Р. (Дог. №102 от 23.08.2018; ТУ №102 от 16.08.2018)  </v>
      </c>
      <c r="D206" s="59">
        <f>'[2]28а) ВЛ не город готов'!C203</f>
        <v>2019</v>
      </c>
      <c r="E206" s="59">
        <f>'[2]28а) ВЛ не город готов'!D203</f>
        <v>0.4</v>
      </c>
      <c r="F206" s="74">
        <f>'[2]28а) ВЛ не город готов'!E203*1000</f>
        <v>70</v>
      </c>
      <c r="G206" s="74">
        <f>'[2]28а) ВЛ не город готов'!F203</f>
        <v>5</v>
      </c>
      <c r="H206" s="74">
        <f>'[2]28а) ВЛ не город готов'!G203</f>
        <v>55.236870000000003</v>
      </c>
    </row>
    <row r="207" spans="2:8" ht="33" x14ac:dyDescent="0.3">
      <c r="B207" s="59" t="s">
        <v>354</v>
      </c>
      <c r="C207" s="73" t="str">
        <f>'[2]28а) ВЛ не город готов'!B204</f>
        <v xml:space="preserve">Реконструкция ВЛ-0,4 кВ с увелич. протяж. (L- 320 м) от ТП-57/859 (5 кВт)
Ламков Р.А. (Дог. №958 от 30.10.2017; ТУ №958 от 24.10.2017)             </v>
      </c>
      <c r="D207" s="59">
        <f>'[2]28а) ВЛ не город готов'!C204</f>
        <v>2019</v>
      </c>
      <c r="E207" s="59">
        <f>'[2]28а) ВЛ не город готов'!D204</f>
        <v>0.4</v>
      </c>
      <c r="F207" s="74">
        <f>'[2]28а) ВЛ не город готов'!E204*1000</f>
        <v>320</v>
      </c>
      <c r="G207" s="74">
        <f>'[2]28а) ВЛ не город готов'!F204</f>
        <v>5</v>
      </c>
      <c r="H207" s="74">
        <f>'[2]28а) ВЛ не город готов'!G204</f>
        <v>154.41267999999999</v>
      </c>
    </row>
    <row r="208" spans="2:8" ht="33" x14ac:dyDescent="0.3">
      <c r="B208" s="59" t="s">
        <v>355</v>
      </c>
      <c r="C208" s="73" t="str">
        <f>'[2]28а) ВЛ не город готов'!B205</f>
        <v xml:space="preserve">Реконструкция ВЛ-0,4 кв с увелич. протяж. (L- 80 м) от ТП-119/859 (5 кВт)
Иуан А.А. (Дог. №11/2018 от 06.08.2018; ТУ №11/2018 от 11.07.2018)  </v>
      </c>
      <c r="D208" s="59">
        <f>'[2]28а) ВЛ не город готов'!C205</f>
        <v>2019</v>
      </c>
      <c r="E208" s="59">
        <f>'[2]28а) ВЛ не город готов'!D205</f>
        <v>0.4</v>
      </c>
      <c r="F208" s="74">
        <f>'[2]28а) ВЛ не город готов'!E205*1000</f>
        <v>80</v>
      </c>
      <c r="G208" s="74">
        <f>'[2]28а) ВЛ не город готов'!F205</f>
        <v>5</v>
      </c>
      <c r="H208" s="74">
        <f>'[2]28а) ВЛ не город готов'!G205</f>
        <v>61.910550000000001</v>
      </c>
    </row>
    <row r="209" spans="2:8" ht="33" x14ac:dyDescent="0.3">
      <c r="B209" s="59" t="s">
        <v>356</v>
      </c>
      <c r="C209" s="73" t="str">
        <f>'[2]28а) ВЛ не город готов'!B207</f>
        <v xml:space="preserve">Реконструкция ВЛ-0,4 кВ с увелич. протяж. (L- 200 м)  от ТП 11/857 Ф-1 (7 кВт)
Батдыев А.С. (Дог. №724 от 26.03.2019; ТУ №724 от 13.03.2019)          </v>
      </c>
      <c r="D209" s="59">
        <f>'[2]28а) ВЛ не город готов'!C207</f>
        <v>2019</v>
      </c>
      <c r="E209" s="59">
        <f>'[2]28а) ВЛ не город готов'!D207</f>
        <v>0.4</v>
      </c>
      <c r="F209" s="74">
        <f>'[2]28а) ВЛ не город готов'!E207*1000</f>
        <v>200</v>
      </c>
      <c r="G209" s="74">
        <f>'[2]28а) ВЛ не город готов'!F207</f>
        <v>7</v>
      </c>
      <c r="H209" s="74">
        <f>'[2]28а) ВЛ не город готов'!G207</f>
        <v>100.86333999999999</v>
      </c>
    </row>
    <row r="210" spans="2:8" ht="33" x14ac:dyDescent="0.3">
      <c r="B210" s="59" t="s">
        <v>357</v>
      </c>
      <c r="C210" s="73" t="str">
        <f>'[2]28а) ВЛ не город готов'!B208</f>
        <v xml:space="preserve">Реконструкция ВЛ-0,4 кВ с увелич. протяж. (L- 400 м) от  ТП 8/857 (5 кВт) 
Эдиев Р.Х-А. (Дог. №614 от 15.03.2019; ТУ №614 от 08.02.2019)     </v>
      </c>
      <c r="D210" s="59">
        <f>'[2]28а) ВЛ не город готов'!C208</f>
        <v>2019</v>
      </c>
      <c r="E210" s="59">
        <f>'[2]28а) ВЛ не город готов'!D208</f>
        <v>0.4</v>
      </c>
      <c r="F210" s="74">
        <f>'[2]28а) ВЛ не город готов'!E208*1000</f>
        <v>400</v>
      </c>
      <c r="G210" s="74">
        <f>'[2]28а) ВЛ не город готов'!F208</f>
        <v>5</v>
      </c>
      <c r="H210" s="74">
        <f>'[2]28а) ВЛ не город готов'!G208</f>
        <v>174.89529000000002</v>
      </c>
    </row>
    <row r="211" spans="2:8" ht="33" x14ac:dyDescent="0.3">
      <c r="B211" s="59" t="s">
        <v>358</v>
      </c>
      <c r="C211" s="73" t="str">
        <f>'[2]28а) ВЛ не город готов'!B209</f>
        <v xml:space="preserve">Реконструкция ВЛ-0,4 кВ с увелич. протяж. (L- 60 м) от ТП 77/859  ф-2 (8 кВт)
Меремкулова З.Г. (Дог. №219 от 01.10.2018; ТУ №219 от 01.10.2018)                                                                 </v>
      </c>
      <c r="D211" s="59">
        <f>'[2]28а) ВЛ не город готов'!C209</f>
        <v>2019</v>
      </c>
      <c r="E211" s="59">
        <f>'[2]28а) ВЛ не город готов'!D209</f>
        <v>0.4</v>
      </c>
      <c r="F211" s="74">
        <f>'[2]28а) ВЛ не город готов'!E209*1000</f>
        <v>60</v>
      </c>
      <c r="G211" s="74">
        <f>'[2]28а) ВЛ не город готов'!F209</f>
        <v>8</v>
      </c>
      <c r="H211" s="74">
        <f>'[2]28а) ВЛ не город готов'!G209</f>
        <v>31.36487</v>
      </c>
    </row>
    <row r="212" spans="2:8" ht="33" x14ac:dyDescent="0.3">
      <c r="B212" s="59" t="s">
        <v>359</v>
      </c>
      <c r="C212" s="73" t="str">
        <f>'[2]28а) ВЛ не город готов'!B210</f>
        <v xml:space="preserve">Реконструкция  ВЛ-0,4 кВ с увелич. протяж. (L- 200 м) от ТП 77/859 ф-1 (5 кВт)
Физикова И.П. (Дог. №668 от 08.03.2019; ТУ №668 от 25.02.2019)                                                                             </v>
      </c>
      <c r="D212" s="59">
        <f>'[2]28а) ВЛ не город готов'!C210</f>
        <v>2019</v>
      </c>
      <c r="E212" s="59">
        <f>'[2]28а) ВЛ не город готов'!D210</f>
        <v>0.4</v>
      </c>
      <c r="F212" s="74">
        <f>'[2]28а) ВЛ не город готов'!E210*1000</f>
        <v>200</v>
      </c>
      <c r="G212" s="74">
        <f>'[2]28а) ВЛ не город готов'!F210</f>
        <v>5</v>
      </c>
      <c r="H212" s="74">
        <f>'[2]28а) ВЛ не город готов'!G210</f>
        <v>120.14267</v>
      </c>
    </row>
    <row r="213" spans="2:8" ht="33" x14ac:dyDescent="0.3">
      <c r="B213" s="59" t="s">
        <v>360</v>
      </c>
      <c r="C213" s="73" t="str">
        <f>'[2]28а) ВЛ не город готов'!B211</f>
        <v xml:space="preserve">Реконструкция ВЛ-0,4 кВ с увелич. протяж. (L- 200 м) от ТП 77/859 Ф-2 (14 кВт) 
Ешерова Д.Ш. (Дог. №26 от 08.08.2018; ТУ №26 от 10.07.2018)   </v>
      </c>
      <c r="D213" s="59">
        <f>'[2]28а) ВЛ не город готов'!C211</f>
        <v>2019</v>
      </c>
      <c r="E213" s="59">
        <f>'[2]28а) ВЛ не город готов'!D211</f>
        <v>0.4</v>
      </c>
      <c r="F213" s="74">
        <f>'[2]28а) ВЛ не город готов'!E211*1000</f>
        <v>200</v>
      </c>
      <c r="G213" s="74">
        <f>'[2]28а) ВЛ не город готов'!F211</f>
        <v>14</v>
      </c>
      <c r="H213" s="74">
        <f>'[2]28а) ВЛ не город готов'!G211</f>
        <v>143.95939999999999</v>
      </c>
    </row>
    <row r="214" spans="2:8" ht="33" x14ac:dyDescent="0.3">
      <c r="B214" s="59" t="s">
        <v>361</v>
      </c>
      <c r="C214" s="73" t="str">
        <f>'[2]28а) ВЛ не город готов'!B212</f>
        <v>Реконструкция ВЛ-0,4 кВ с увелич. протяж. (L- 400 м) от ТП 21/859 (5 кВт)
Чикатуев А.П. (Дог. №459 от 14.12.2018; ТУ №459 от 07.12.2018)</v>
      </c>
      <c r="D214" s="59">
        <f>'[2]28а) ВЛ не город готов'!C212</f>
        <v>2019</v>
      </c>
      <c r="E214" s="59">
        <f>'[2]28а) ВЛ не город готов'!D212</f>
        <v>0.4</v>
      </c>
      <c r="F214" s="74">
        <f>'[2]28а) ВЛ не город готов'!E212*1000</f>
        <v>400</v>
      </c>
      <c r="G214" s="74">
        <f>'[2]28а) ВЛ не город готов'!F212</f>
        <v>5</v>
      </c>
      <c r="H214" s="74">
        <f>'[2]28а) ВЛ не город готов'!G212</f>
        <v>170.99736999999999</v>
      </c>
    </row>
    <row r="215" spans="2:8" ht="33" x14ac:dyDescent="0.3">
      <c r="B215" s="59" t="s">
        <v>362</v>
      </c>
      <c r="C215" s="73" t="str">
        <f>'[2]28а) ВЛ не город готов'!B213</f>
        <v xml:space="preserve">Реконструкция ВЛ-0,4 кВ с увелич. протяж. (L- 100 м) от ТП 8/859 Ф-2 (5 кВт)
Аджиева Ф. М-Г. (Дог. №849 от 23.04.2019; ТУ №849 от 18.04.2019)  </v>
      </c>
      <c r="D215" s="59">
        <f>'[2]28а) ВЛ не город готов'!C213</f>
        <v>2019</v>
      </c>
      <c r="E215" s="59">
        <f>'[2]28а) ВЛ не город готов'!D213</f>
        <v>0.4</v>
      </c>
      <c r="F215" s="74">
        <f>'[2]28а) ВЛ не город готов'!E213*1000</f>
        <v>100</v>
      </c>
      <c r="G215" s="74">
        <f>'[2]28а) ВЛ не город готов'!F213</f>
        <v>5</v>
      </c>
      <c r="H215" s="74">
        <f>'[2]28а) ВЛ не город готов'!G213</f>
        <v>46.115069999999996</v>
      </c>
    </row>
    <row r="216" spans="2:8" ht="33" x14ac:dyDescent="0.3">
      <c r="B216" s="59" t="s">
        <v>363</v>
      </c>
      <c r="C216" s="73" t="str">
        <f>'[2]28а) ВЛ не город готов'!B214</f>
        <v xml:space="preserve">Реконструкция ВЛ-0,4 кВ  с увелич. протяж.  (L- 150 м) от ТП 8/857 (5 кВт)
Тохчуков Ш.М-А. (Дог. №879  от 29.04.2019; ТУ №879 от 25.04.2019)                                                            </v>
      </c>
      <c r="D216" s="59">
        <f>'[2]28а) ВЛ не город готов'!C214</f>
        <v>2019</v>
      </c>
      <c r="E216" s="59">
        <f>'[2]28а) ВЛ не город готов'!D214</f>
        <v>0.4</v>
      </c>
      <c r="F216" s="74">
        <f>'[2]28а) ВЛ не город готов'!E214*1000</f>
        <v>150</v>
      </c>
      <c r="G216" s="74">
        <f>'[2]28а) ВЛ не город готов'!F214</f>
        <v>5</v>
      </c>
      <c r="H216" s="74">
        <f>'[2]28а) ВЛ не город готов'!G214</f>
        <v>89.198920000000015</v>
      </c>
    </row>
    <row r="217" spans="2:8" ht="33" x14ac:dyDescent="0.3">
      <c r="B217" s="59" t="s">
        <v>364</v>
      </c>
      <c r="C217" s="73" t="str">
        <f>'[2]28а) ВЛ не город готов'!B215</f>
        <v xml:space="preserve">Реконструкция ВЛ-0,4 кВ с увелич. протяж. (L- 150 м) от ТП 124/859 (5 кВт)
Шидакова С.М. (Дог. №1055 от 25.06.2019; ТУ №1055 от 18.06.2019)  </v>
      </c>
      <c r="D217" s="59">
        <f>'[2]28а) ВЛ не город готов'!C215</f>
        <v>2019</v>
      </c>
      <c r="E217" s="59">
        <f>'[2]28а) ВЛ не город готов'!D215</f>
        <v>0.4</v>
      </c>
      <c r="F217" s="74">
        <f>'[2]28а) ВЛ не город готов'!E215*1000</f>
        <v>150</v>
      </c>
      <c r="G217" s="74">
        <f>'[2]28а) ВЛ не город готов'!F215</f>
        <v>5</v>
      </c>
      <c r="H217" s="74">
        <f>'[2]28а) ВЛ не город готов'!G215</f>
        <v>77.611829999999998</v>
      </c>
    </row>
    <row r="218" spans="2:8" ht="33" x14ac:dyDescent="0.3">
      <c r="B218" s="59" t="s">
        <v>365</v>
      </c>
      <c r="C218" s="73" t="str">
        <f>'[2]28а) ВЛ не город готов'!B216</f>
        <v>Реконструкция ВЛ-0,4 кВ с увелич. протяж. (L- 410 м) от ТП 124/859 (5 кВт) 
Каракетова Ф.Х. (Дог. №922 от 05.07.2019; ТУ №922 от 14.05.2019)</v>
      </c>
      <c r="D218" s="59">
        <f>'[2]28а) ВЛ не город готов'!C216</f>
        <v>2019</v>
      </c>
      <c r="E218" s="59">
        <f>'[2]28а) ВЛ не город готов'!D216</f>
        <v>0.4</v>
      </c>
      <c r="F218" s="74">
        <f>'[2]28а) ВЛ не город готов'!E216*1000</f>
        <v>410</v>
      </c>
      <c r="G218" s="74">
        <f>'[2]28а) ВЛ не город готов'!F216</f>
        <v>5</v>
      </c>
      <c r="H218" s="74">
        <f>'[2]28а) ВЛ не город готов'!G216</f>
        <v>94.793329999999997</v>
      </c>
    </row>
    <row r="219" spans="2:8" ht="33" x14ac:dyDescent="0.3">
      <c r="B219" s="59" t="s">
        <v>366</v>
      </c>
      <c r="C219" s="73" t="str">
        <f>'[2]28а) ВЛ не город готов'!B217</f>
        <v xml:space="preserve">Реконструкция ВЛ-0.4 кВ с увелич. протяж.  (L- 210 м) от ТП 15/322 ПС Сторожевая (10 кВт)
Гуськов И.Б. (Дог. №391 от 16.11.2018; ТУ №391 от 13.11.2018) </v>
      </c>
      <c r="D219" s="59">
        <f>'[2]28а) ВЛ не город готов'!C217</f>
        <v>2019</v>
      </c>
      <c r="E219" s="59">
        <f>'[2]28а) ВЛ не город готов'!D217</f>
        <v>0.4</v>
      </c>
      <c r="F219" s="74">
        <f>'[2]28а) ВЛ не город готов'!E217*1000</f>
        <v>210</v>
      </c>
      <c r="G219" s="74">
        <f>'[2]28а) ВЛ не город готов'!F217</f>
        <v>10</v>
      </c>
      <c r="H219" s="74">
        <f>'[2]28а) ВЛ не город готов'!G217</f>
        <v>127.68930999999999</v>
      </c>
    </row>
    <row r="220" spans="2:8" ht="49.5" x14ac:dyDescent="0.3">
      <c r="B220" s="59" t="s">
        <v>367</v>
      </c>
      <c r="C220" s="73" t="str">
        <f>'[2]28а) ВЛ не город готов'!B221</f>
        <v xml:space="preserve">Реконструкция ВЛ-10 с увелич. протяж. (L- 30 м)  от Ф-313, 
стр-во ВЛ-0,4 кВ протяж. (L- 480 м) от ТП 176/313, стр-во ТП 176/313, 100 кВА (15 кВт)
Борлаков Т.А. (Дог. №1338 от 02.10.2019; ТУ №1338 от 19.09.2019)                                                </v>
      </c>
      <c r="D220" s="59">
        <f>'[2]28а) ВЛ не город готов'!C221</f>
        <v>2019</v>
      </c>
      <c r="E220" s="59">
        <f>'[2]28а) ВЛ не город готов'!D221</f>
        <v>0.4</v>
      </c>
      <c r="F220" s="74">
        <f>'[2]28а) ВЛ не город готов'!E221*1000</f>
        <v>480</v>
      </c>
      <c r="G220" s="74">
        <f>'[2]28а) ВЛ не город готов'!F221</f>
        <v>15</v>
      </c>
      <c r="H220" s="74">
        <f>'[2]28а) ВЛ не город готов'!G221</f>
        <v>125.86614999999999</v>
      </c>
    </row>
    <row r="221" spans="2:8" ht="33" x14ac:dyDescent="0.3">
      <c r="B221" s="59" t="s">
        <v>368</v>
      </c>
      <c r="C221" s="73" t="str">
        <f>'[2]28а) ВЛ не город готов'!B223</f>
        <v>Строительство ВЛ-0.4 кВ протяж. (L- 120 м) от ТП 283/530 ПС Кош-Хабль (2 кВт)
Братова З.А. (Дог. №182 от 02.04.2018; ТУ №182 от 15.03.2018)</v>
      </c>
      <c r="D221" s="59">
        <f>'[2]28а) ВЛ не город готов'!C223</f>
        <v>2019</v>
      </c>
      <c r="E221" s="59">
        <f>'[2]28а) ВЛ не город готов'!D223</f>
        <v>0.4</v>
      </c>
      <c r="F221" s="74">
        <f>'[2]28а) ВЛ не город готов'!E223*1000</f>
        <v>120</v>
      </c>
      <c r="G221" s="74">
        <f>'[2]28а) ВЛ не город готов'!F223</f>
        <v>2</v>
      </c>
      <c r="H221" s="74">
        <f>'[2]28а) ВЛ не город готов'!G223</f>
        <v>46.49953</v>
      </c>
    </row>
    <row r="222" spans="2:8" ht="33" x14ac:dyDescent="0.3">
      <c r="B222" s="59" t="s">
        <v>369</v>
      </c>
      <c r="C222" s="73" t="str">
        <f>'[2]28а) ВЛ не город готов'!B224</f>
        <v>Строительство ВЛ-0.4 кВ протяж. (L- 220 м) от ТП-19/511 (2 кВт)
Накохов Х.И. (Дог.№ 586 от 24.07.2017; ТУ №586 от 14.07.2017)</v>
      </c>
      <c r="D222" s="59">
        <f>'[2]28а) ВЛ не город готов'!C224</f>
        <v>2019</v>
      </c>
      <c r="E222" s="59">
        <f>'[2]28а) ВЛ не город готов'!D224</f>
        <v>0.4</v>
      </c>
      <c r="F222" s="74">
        <f>'[2]28а) ВЛ не город готов'!E224*1000</f>
        <v>220</v>
      </c>
      <c r="G222" s="74">
        <f>'[2]28а) ВЛ не город готов'!F224</f>
        <v>2</v>
      </c>
      <c r="H222" s="74">
        <f>'[2]28а) ВЛ не город готов'!G224</f>
        <v>105.48239</v>
      </c>
    </row>
    <row r="223" spans="2:8" ht="33" x14ac:dyDescent="0.3">
      <c r="B223" s="59" t="s">
        <v>370</v>
      </c>
      <c r="C223" s="73" t="str">
        <f>'[2]28а) ВЛ не город готов'!B225</f>
        <v xml:space="preserve">Строительство ВЛ-0,4 кВ протяж. (L- 260 м) от ТП 200/502 (5 кВт) 
Асланов Н.Г. (Дог. №925 от 27.05.2019; ТУ №925 от 20.05.2019) </v>
      </c>
      <c r="D223" s="59">
        <f>'[2]28а) ВЛ не город готов'!C225</f>
        <v>2019</v>
      </c>
      <c r="E223" s="59">
        <f>'[2]28а) ВЛ не город готов'!D225</f>
        <v>0.4</v>
      </c>
      <c r="F223" s="74">
        <f>'[2]28а) ВЛ не город готов'!E225*1000</f>
        <v>260</v>
      </c>
      <c r="G223" s="74">
        <f>'[2]28а) ВЛ не город готов'!F225</f>
        <v>5</v>
      </c>
      <c r="H223" s="74">
        <f>'[2]28а) ВЛ не город готов'!G225</f>
        <v>87.363889999999998</v>
      </c>
    </row>
    <row r="224" spans="2:8" ht="33" x14ac:dyDescent="0.3">
      <c r="B224" s="59" t="s">
        <v>371</v>
      </c>
      <c r="C224" s="73" t="str">
        <f>'[2]28а) ВЛ не город готов'!B226</f>
        <v xml:space="preserve">Строительство ВЛ-0,4 кВ протяж. (L- 450 м) от КТП-283/530 (5 кВт)  
Братов А.Р. (Дог. №632 от 15.03.2019; ТУ №632 от 18.02.2019)    </v>
      </c>
      <c r="D224" s="59">
        <f>'[2]28а) ВЛ не город готов'!C226</f>
        <v>2019</v>
      </c>
      <c r="E224" s="59">
        <f>'[2]28а) ВЛ не город готов'!D226</f>
        <v>0.4</v>
      </c>
      <c r="F224" s="74">
        <f>'[2]28а) ВЛ не город готов'!E226*1000</f>
        <v>450</v>
      </c>
      <c r="G224" s="74">
        <f>'[2]28а) ВЛ не город готов'!F226</f>
        <v>5</v>
      </c>
      <c r="H224" s="74">
        <f>'[2]28а) ВЛ не город готов'!G226</f>
        <v>231.17500000000001</v>
      </c>
    </row>
    <row r="225" spans="2:8" ht="33" x14ac:dyDescent="0.3">
      <c r="B225" s="59" t="s">
        <v>372</v>
      </c>
      <c r="C225" s="73" t="str">
        <f>'[2]28а) ВЛ не город готов'!B227</f>
        <v xml:space="preserve">Строительство ВЛ-0,4 кВ протяж. (L- 300 м) от ТП 298/505 и стр-во ТП 298/505-160 кВА (5 кВт)
Тлябишев З.М. (Дог.№739 от 15.01.2018; ТУ №739 от 29.08.2017)       </v>
      </c>
      <c r="D225" s="59">
        <f>'[2]28а) ВЛ не город готов'!C227</f>
        <v>2019</v>
      </c>
      <c r="E225" s="59">
        <f>'[2]28а) ВЛ не город готов'!D227</f>
        <v>0.4</v>
      </c>
      <c r="F225" s="74">
        <f>'[2]28а) ВЛ не город готов'!E227*1000</f>
        <v>300</v>
      </c>
      <c r="G225" s="74">
        <f>'[2]28а) ВЛ не город готов'!F227</f>
        <v>5</v>
      </c>
      <c r="H225" s="74">
        <f>'[2]28а) ВЛ не город готов'!G227</f>
        <v>172.31904</v>
      </c>
    </row>
    <row r="226" spans="2:8" ht="33" x14ac:dyDescent="0.3">
      <c r="B226" s="59" t="s">
        <v>373</v>
      </c>
      <c r="C226" s="73" t="str">
        <f>'[2]28а) ВЛ не город готов'!B228</f>
        <v xml:space="preserve">Строительство ВЛ-0,4 кВ протяж. (L- 180 м) от ТП-21/859 (5 кВт) 
Шаев Р.М. (Дог. №194 от 27.09.2018; ТУ № 194 от 24.09.2018         </v>
      </c>
      <c r="D226" s="59">
        <f>'[2]28а) ВЛ не город готов'!C228</f>
        <v>2019</v>
      </c>
      <c r="E226" s="59">
        <f>'[2]28а) ВЛ не город готов'!D228</f>
        <v>0.4</v>
      </c>
      <c r="F226" s="74">
        <f>'[2]28а) ВЛ не город готов'!E228*1000</f>
        <v>180</v>
      </c>
      <c r="G226" s="74">
        <f>'[2]28а) ВЛ не город готов'!F228</f>
        <v>5</v>
      </c>
      <c r="H226" s="74">
        <f>'[2]28а) ВЛ не город готов'!G228</f>
        <v>85.859409999999997</v>
      </c>
    </row>
    <row r="227" spans="2:8" ht="33" x14ac:dyDescent="0.3">
      <c r="B227" s="59" t="s">
        <v>374</v>
      </c>
      <c r="C227" s="73" t="str">
        <f>'[2]28а) ВЛ не город готов'!B229</f>
        <v xml:space="preserve">Строительство ВЛ-0,4 кВ протяж. (L- 430 м) от ТП-77/859 Ф-1 (10 кВт)  
Дадашев Г.А. (Дог.№572 от 28.06.2018; ТУ №572 от 26.06.2018)                         </v>
      </c>
      <c r="D227" s="59">
        <f>'[2]28а) ВЛ не город готов'!C229</f>
        <v>2019</v>
      </c>
      <c r="E227" s="59">
        <f>'[2]28а) ВЛ не город готов'!D229</f>
        <v>0.4</v>
      </c>
      <c r="F227" s="74">
        <f>'[2]28а) ВЛ не город готов'!E229*1000</f>
        <v>430</v>
      </c>
      <c r="G227" s="74">
        <f>'[2]28а) ВЛ не город готов'!F229</f>
        <v>10</v>
      </c>
      <c r="H227" s="74">
        <f>'[2]28а) ВЛ не город готов'!G229</f>
        <v>203.12141</v>
      </c>
    </row>
    <row r="228" spans="2:8" ht="33" x14ac:dyDescent="0.3">
      <c r="B228" s="59" t="s">
        <v>375</v>
      </c>
      <c r="C228" s="73" t="str">
        <f>'[2]28а) ВЛ не город готов'!B230</f>
        <v xml:space="preserve">Строительство ВЛ-0,4 кВ протяж. (L- 180 м) от ТП-77/859 Ф-2 (7 кВт) 
Симхов М.Д. (Дог. №446 от 31.05.2018; ТУ №446 от 22.05.2018)     </v>
      </c>
      <c r="D228" s="59">
        <f>'[2]28а) ВЛ не город готов'!C230</f>
        <v>2019</v>
      </c>
      <c r="E228" s="59">
        <f>'[2]28а) ВЛ не город готов'!D230</f>
        <v>0.4</v>
      </c>
      <c r="F228" s="74">
        <f>'[2]28а) ВЛ не город готов'!E230*1000</f>
        <v>180</v>
      </c>
      <c r="G228" s="74">
        <f>'[2]28а) ВЛ не город готов'!F230</f>
        <v>7</v>
      </c>
      <c r="H228" s="74">
        <f>'[2]28а) ВЛ не город готов'!G230</f>
        <v>60.271230000000003</v>
      </c>
    </row>
    <row r="229" spans="2:8" ht="33" x14ac:dyDescent="0.3">
      <c r="B229" s="59" t="s">
        <v>376</v>
      </c>
      <c r="C229" s="73" t="str">
        <f>'[2]28а) ВЛ не город готов'!B231</f>
        <v xml:space="preserve">Строительство ВЛ-0.4 кВ протяж. (L- 450 м) от ТП-11/857, Ф-5 (10 кВт) 
Эзиева З.И. (Дог. №261 от 17.10.2018; ТУ №261 от 09.10.2018)         </v>
      </c>
      <c r="D229" s="59">
        <f>'[2]28а) ВЛ не город готов'!C231</f>
        <v>2019</v>
      </c>
      <c r="E229" s="59">
        <f>'[2]28а) ВЛ не город готов'!D231</f>
        <v>0.4</v>
      </c>
      <c r="F229" s="74">
        <f>'[2]28а) ВЛ не город готов'!E231*1000</f>
        <v>450</v>
      </c>
      <c r="G229" s="74">
        <f>'[2]28а) ВЛ не город готов'!F231</f>
        <v>10</v>
      </c>
      <c r="H229" s="74">
        <f>'[2]28а) ВЛ не город готов'!G231</f>
        <v>131.07122999999999</v>
      </c>
    </row>
    <row r="230" spans="2:8" ht="33" x14ac:dyDescent="0.3">
      <c r="B230" s="59" t="s">
        <v>377</v>
      </c>
      <c r="C230" s="73" t="str">
        <f>'[2]28а) ВЛ не город готов'!B232</f>
        <v xml:space="preserve">Строительство ВЛ-0,4 кВ протяж. (L- 150 м) от ТП 21/859 Ф-3 (5 кВт)
Кячева И.Х. (Дог.№259 от 24.10.2018; ТУ №259 от 08.10.2018)     </v>
      </c>
      <c r="D230" s="59">
        <f>'[2]28а) ВЛ не город готов'!C232</f>
        <v>2019</v>
      </c>
      <c r="E230" s="59">
        <f>'[2]28а) ВЛ не город готов'!D232</f>
        <v>0.4</v>
      </c>
      <c r="F230" s="74">
        <f>'[2]28а) ВЛ не город готов'!E232*1000</f>
        <v>150</v>
      </c>
      <c r="G230" s="74">
        <f>'[2]28а) ВЛ не город готов'!F232</f>
        <v>5</v>
      </c>
      <c r="H230" s="74">
        <f>'[2]28а) ВЛ не город готов'!G232</f>
        <v>103.90255000000001</v>
      </c>
    </row>
    <row r="231" spans="2:8" ht="33" x14ac:dyDescent="0.3">
      <c r="B231" s="59" t="s">
        <v>378</v>
      </c>
      <c r="C231" s="73" t="str">
        <f>'[2]28а) ВЛ не город готов'!B233</f>
        <v xml:space="preserve">Строительство ВЛ-0,4 кВ протяж. (L- 490 м) от ТП 39/379 (12 кВт) 
Закурдаев А.А. (Дог. №727 от 22.03.2019; ТУ №727 от 14.03.2019)       </v>
      </c>
      <c r="D231" s="59">
        <f>'[2]28а) ВЛ не город готов'!C233</f>
        <v>2019</v>
      </c>
      <c r="E231" s="59">
        <f>'[2]28а) ВЛ не город готов'!D233</f>
        <v>0.4</v>
      </c>
      <c r="F231" s="74">
        <f>'[2]28а) ВЛ не город готов'!E233*1000</f>
        <v>490</v>
      </c>
      <c r="G231" s="74">
        <f>'[2]28а) ВЛ не город готов'!F233</f>
        <v>12</v>
      </c>
      <c r="H231" s="74">
        <f>'[2]28а) ВЛ не город готов'!G233</f>
        <v>258.47817000000003</v>
      </c>
    </row>
    <row r="232" spans="2:8" ht="33" x14ac:dyDescent="0.3">
      <c r="B232" s="59" t="s">
        <v>379</v>
      </c>
      <c r="C232" s="73" t="str">
        <f>'[2]28а) ВЛ не город готов'!B235</f>
        <v xml:space="preserve">Строительство ВЛ-0,4 кВ протяж. (L- 230 м) от ТП 3/803 и стр-во КТП 3/803-100 кВА (10 кВт)
Найманов А.А. (Дог. №528 от 04.02.2019; ТУ №528 от 23.01.2019)                       </v>
      </c>
      <c r="D232" s="59">
        <f>'[2]28а) ВЛ не город готов'!C235</f>
        <v>2019</v>
      </c>
      <c r="E232" s="59">
        <f>'[2]28а) ВЛ не город готов'!D235</f>
        <v>0.4</v>
      </c>
      <c r="F232" s="74">
        <f>'[2]28а) ВЛ не город готов'!E235*1000</f>
        <v>230</v>
      </c>
      <c r="G232" s="74">
        <f>'[2]28а) ВЛ не город готов'!F235</f>
        <v>10</v>
      </c>
      <c r="H232" s="74">
        <f>'[2]28а) ВЛ не город готов'!G235</f>
        <v>163.58735000000001</v>
      </c>
    </row>
    <row r="233" spans="2:8" ht="33" x14ac:dyDescent="0.3">
      <c r="B233" s="59" t="s">
        <v>380</v>
      </c>
      <c r="C233" s="73" t="str">
        <f>'[2]28а) ВЛ не город готов'!B247</f>
        <v xml:space="preserve">Строительство ВЛ-0,4 кВ протяж. (L- 800 м) от ТП-172/345 (16 кВт) 
Терещенко В.М. (Дог. №446 от 31.05.2018; ТУ №446 от 22.05.2018)                                  </v>
      </c>
      <c r="D233" s="59">
        <f>'[2]28а) ВЛ не город готов'!C247</f>
        <v>2019</v>
      </c>
      <c r="E233" s="59">
        <f>'[2]28а) ВЛ не город готов'!D247</f>
        <v>0.4</v>
      </c>
      <c r="F233" s="74">
        <f>'[2]28а) ВЛ не город готов'!E247*1000</f>
        <v>800</v>
      </c>
      <c r="G233" s="74">
        <f>'[2]28а) ВЛ не город готов'!F247</f>
        <v>16</v>
      </c>
      <c r="H233" s="74">
        <f>'[2]28а) ВЛ не город готов'!G247</f>
        <v>111.07035</v>
      </c>
    </row>
    <row r="234" spans="2:8" ht="49.5" x14ac:dyDescent="0.3">
      <c r="B234" s="59" t="s">
        <v>381</v>
      </c>
      <c r="C234" s="73" t="str">
        <f>'[2]28а) ВЛ не город готов'!B206</f>
        <v>Реконструкция  ВЛ-10 кВ  с увелич. протяж. (L- 470 м) и строительство  ТП-77/859-   
тр-р силовой 10 кВ; ТМГ-100/10/0,4 У1, на КТП – 77/ 859 ф-859  ПС Заречная (14,9 кВт)
Абдоков К.А. (Дог. №537 от 27.06.2018; ТУ №537-06-18 от 07.06.2018)</v>
      </c>
      <c r="D234" s="59">
        <f>'[2]28а) ВЛ не город готов'!C206</f>
        <v>2019</v>
      </c>
      <c r="E234" s="59">
        <f>'[2]28а) ВЛ не город готов'!D206</f>
        <v>10</v>
      </c>
      <c r="F234" s="74">
        <f>'[2]28а) ВЛ не город готов'!E206*1000</f>
        <v>470</v>
      </c>
      <c r="G234" s="74">
        <f>'[2]28а) ВЛ не город готов'!F206</f>
        <v>14.9</v>
      </c>
      <c r="H234" s="74">
        <f>'[2]28а) ВЛ не город готов'!G206</f>
        <v>444.79084</v>
      </c>
    </row>
    <row r="235" spans="2:8" ht="49.5" x14ac:dyDescent="0.3">
      <c r="B235" s="59" t="s">
        <v>382</v>
      </c>
      <c r="C235" s="73" t="str">
        <f>'[2]28а) ВЛ не город готов'!B218</f>
        <v xml:space="preserve">Реконструкция ВЛ-10 кВ с увелич. протяж. (L- 15 м)  и стр-во КТП 167/347 - 400 кВА 
от Ф-347 от ПС Архыз (15 кВт)
Бугриев С.В. (Дог. №686 от 13.03.2019; ТУ №686 от 06.03.2019)  </v>
      </c>
      <c r="D235" s="59">
        <f>'[2]28а) ВЛ не город готов'!C218</f>
        <v>2019</v>
      </c>
      <c r="E235" s="59">
        <f>'[2]28а) ВЛ не город готов'!D218</f>
        <v>10</v>
      </c>
      <c r="F235" s="74">
        <f>'[2]28а) ВЛ не город готов'!E218*1000</f>
        <v>15</v>
      </c>
      <c r="G235" s="74">
        <f>'[2]28а) ВЛ не город готов'!F218</f>
        <v>15</v>
      </c>
      <c r="H235" s="74">
        <f>'[2]28а) ВЛ не город готов'!G218</f>
        <v>29.070419999999999</v>
      </c>
    </row>
    <row r="236" spans="2:8" ht="49.5" x14ac:dyDescent="0.3">
      <c r="B236" s="59" t="s">
        <v>383</v>
      </c>
      <c r="C236" s="73" t="str">
        <f>'[2]28а) ВЛ не город готов'!B219</f>
        <v xml:space="preserve">Реконструкция ВЛ-10 кВ с увелич. протяж. (L- 170 м) и стр-во КТП 173/958 - 250 кВА 
Ф-958 от ПС Лунная Поляна (15 кВт)
Биджиев А.Х. (Дог.324 от 04.06.2019; ТУ №324 от 30.10.2018)                                    </v>
      </c>
      <c r="D236" s="59">
        <f>'[2]28а) ВЛ не город готов'!C219</f>
        <v>2019</v>
      </c>
      <c r="E236" s="59">
        <f>'[2]28а) ВЛ не город готов'!D219</f>
        <v>10</v>
      </c>
      <c r="F236" s="74">
        <f>'[2]28а) ВЛ не город готов'!E219*1000</f>
        <v>170</v>
      </c>
      <c r="G236" s="74">
        <f>'[2]28а) ВЛ не город готов'!F219</f>
        <v>15</v>
      </c>
      <c r="H236" s="74">
        <f>'[2]28а) ВЛ не город готов'!G219</f>
        <v>124.53166999999999</v>
      </c>
    </row>
    <row r="237" spans="2:8" ht="49.5" x14ac:dyDescent="0.3">
      <c r="B237" s="59" t="s">
        <v>384</v>
      </c>
      <c r="C237" s="73" t="str">
        <f>'[2]28а) ВЛ не город готов'!B220</f>
        <v xml:space="preserve">Реконструкция ВЛ-10 с увелич. протяж. (L- 30 м)  от Ф-313, 
стр-во ВЛ-0,4 кВ протяж. (L- 480 м) от ТП 176/313, стр-во ТП 176/313, 100 кВА (15 кВт)
Борлаков Т.А. (Дог. №1338 от 02.10.2019; ТУ №1338 от 19.09.2019)                                                </v>
      </c>
      <c r="D237" s="59">
        <f>'[2]28а) ВЛ не город готов'!C220</f>
        <v>2019</v>
      </c>
      <c r="E237" s="59">
        <f>'[2]28а) ВЛ не город готов'!D220</f>
        <v>10</v>
      </c>
      <c r="F237" s="74">
        <f>'[2]28а) ВЛ не город готов'!E220*1000</f>
        <v>30</v>
      </c>
      <c r="G237" s="74">
        <f>'[2]28а) ВЛ не город готов'!F220</f>
        <v>15</v>
      </c>
      <c r="H237" s="74">
        <f>'[2]28а) ВЛ не город готов'!G220</f>
        <v>23.322400000000002</v>
      </c>
    </row>
    <row r="238" spans="2:8" ht="49.5" x14ac:dyDescent="0.3">
      <c r="B238" s="59" t="s">
        <v>385</v>
      </c>
      <c r="C238" s="73" t="str">
        <f>'[2]28а) ВЛ не город готов'!B222</f>
        <v xml:space="preserve">Реконструкция ВЛ 10 кВ с увелич. протяж. (L- 350 м) 
от Ф-555 ПС Первомайская и стр-во КТП-302/555 - 160 кВА (15 кВт)
Боташев Р.К. (Дог.№169 от 20.05.2018; ТУ №169 от 07.03.2018)         </v>
      </c>
      <c r="D238" s="59">
        <f>'[2]28а) ВЛ не город готов'!C222</f>
        <v>2019</v>
      </c>
      <c r="E238" s="59">
        <f>'[2]28а) ВЛ не город готов'!D222</f>
        <v>10</v>
      </c>
      <c r="F238" s="74">
        <f>'[2]28а) ВЛ не город готов'!E222*1000</f>
        <v>350</v>
      </c>
      <c r="G238" s="74">
        <f>'[2]28а) ВЛ не город готов'!F222</f>
        <v>15</v>
      </c>
      <c r="H238" s="74">
        <f>'[2]28а) ВЛ не город готов'!G222</f>
        <v>290.10867999999999</v>
      </c>
    </row>
    <row r="239" spans="2:8" ht="49.5" x14ac:dyDescent="0.3">
      <c r="B239" s="59" t="s">
        <v>386</v>
      </c>
      <c r="C239" s="73" t="str">
        <f>'[2]28а) ВЛ не город готов'!B234</f>
        <v xml:space="preserve">Строительство отпайки ВЛ-10 кВ протяж. (L- 700 м) от опоры №101 Ф-379 ПС Курджиново и 
стр-во КТП-70/379-160 кВА (15 кВт) 
Иванов С.И. (Дог. №375 от 19.11.2018; ТУ №375 от 07.11.2018)                                                    </v>
      </c>
      <c r="D239" s="59">
        <f>'[2]28а) ВЛ не город готов'!C234</f>
        <v>2019</v>
      </c>
      <c r="E239" s="59">
        <f>'[2]28а) ВЛ не город готов'!D234</f>
        <v>10</v>
      </c>
      <c r="F239" s="74">
        <f>'[2]28а) ВЛ не город готов'!E234*1000</f>
        <v>700</v>
      </c>
      <c r="G239" s="74">
        <f>'[2]28а) ВЛ не город готов'!F234</f>
        <v>15</v>
      </c>
      <c r="H239" s="74">
        <f>'[2]28а) ВЛ не город готов'!G234</f>
        <v>508.74777</v>
      </c>
    </row>
    <row r="240" spans="2:8" ht="33" x14ac:dyDescent="0.3">
      <c r="B240" s="59" t="s">
        <v>387</v>
      </c>
      <c r="C240" s="73" t="str">
        <f>'[2]28а) ВЛ не город готов'!B236</f>
        <v xml:space="preserve">Реконструкция ВЛ-10 кВ с увелич. протяж. (L- 200 м) Ф-511 от ПС Хабез (30 кВт) 
ИП Цекова Н.К. (Дог.№334 от 26.11.2018; ТУ №334 от 26.10.2018)                          </v>
      </c>
      <c r="D240" s="59">
        <f>'[2]28а) ВЛ не город готов'!C236</f>
        <v>2019</v>
      </c>
      <c r="E240" s="59">
        <f>'[2]28а) ВЛ не город готов'!D236</f>
        <v>10</v>
      </c>
      <c r="F240" s="74">
        <f>'[2]28а) ВЛ не город готов'!E236*1000</f>
        <v>200</v>
      </c>
      <c r="G240" s="74">
        <f>'[2]28а) ВЛ не город готов'!F236</f>
        <v>30</v>
      </c>
      <c r="H240" s="74">
        <f>'[2]28а) ВЛ не город готов'!G236</f>
        <v>157.75658999999999</v>
      </c>
    </row>
    <row r="241" spans="2:8" ht="33" x14ac:dyDescent="0.3">
      <c r="B241" s="59" t="s">
        <v>388</v>
      </c>
      <c r="C241" s="73" t="str">
        <f>'[2]28а) ВЛ не город готов'!B237</f>
        <v xml:space="preserve">Реконструкция ВЛ-10 кВ с увелич. протяж. (L- 350 м) от ПС Заречная (100 кВт) 
Агов Р.М. (Дог.№573 от 05.02.2019; ТУ №573 от 28.01.2019)          </v>
      </c>
      <c r="D241" s="59">
        <f>'[2]28а) ВЛ не город готов'!C237</f>
        <v>2019</v>
      </c>
      <c r="E241" s="59">
        <f>'[2]28а) ВЛ не город готов'!D237</f>
        <v>10</v>
      </c>
      <c r="F241" s="74">
        <f>'[2]28а) ВЛ не город готов'!E237*1000</f>
        <v>350</v>
      </c>
      <c r="G241" s="74">
        <f>'[2]28а) ВЛ не город готов'!F237</f>
        <v>100</v>
      </c>
      <c r="H241" s="74">
        <f>'[2]28а) ВЛ не город готов'!G237</f>
        <v>303.10831999999999</v>
      </c>
    </row>
    <row r="242" spans="2:8" ht="33" x14ac:dyDescent="0.3">
      <c r="B242" s="59" t="s">
        <v>389</v>
      </c>
      <c r="C242" s="73" t="str">
        <f>'[2]28а) ВЛ не город готов'!B238</f>
        <v>Реконструкция ВЛ-10 кВ с увелич. протяж. (L- 500 м) Ф-291 ПС Ток Москвы (20 кВт)
Кииков К.Н. (Дог. №329 от 30.01.2019; ТУ №329 от 07.11.2018)</v>
      </c>
      <c r="D242" s="59">
        <f>'[2]28а) ВЛ не город готов'!C238</f>
        <v>2019</v>
      </c>
      <c r="E242" s="59">
        <f>'[2]28а) ВЛ не город готов'!D238</f>
        <v>10</v>
      </c>
      <c r="F242" s="74">
        <f>'[2]28а) ВЛ не город готов'!E238*1000</f>
        <v>500</v>
      </c>
      <c r="G242" s="74">
        <f>'[2]28а) ВЛ не город готов'!F238</f>
        <v>20</v>
      </c>
      <c r="H242" s="74">
        <f>'[2]28а) ВЛ не город готов'!G238</f>
        <v>154.71289000000002</v>
      </c>
    </row>
    <row r="243" spans="2:8" ht="33" x14ac:dyDescent="0.3">
      <c r="B243" s="59" t="s">
        <v>390</v>
      </c>
      <c r="C243" s="73" t="str">
        <f>'[2]28а) ВЛ не город готов'!B239</f>
        <v xml:space="preserve">Реконструкция ВЛ-10 кВ с увелич. протяж. (L- 300 м) Ф-344 от ПС Архыз (100 кВт)  
Эльканов С.А. (Дог. №1317 от 25.09.2019; ТУ №1317 от 12.09.2019)                                              </v>
      </c>
      <c r="D243" s="59">
        <f>'[2]28а) ВЛ не город готов'!C239</f>
        <v>2019</v>
      </c>
      <c r="E243" s="59">
        <f>'[2]28а) ВЛ не город готов'!D239</f>
        <v>10</v>
      </c>
      <c r="F243" s="74">
        <f>'[2]28а) ВЛ не город готов'!E239*1000</f>
        <v>300</v>
      </c>
      <c r="G243" s="74">
        <f>'[2]28а) ВЛ не город готов'!F239</f>
        <v>100</v>
      </c>
      <c r="H243" s="74">
        <f>'[2]28а) ВЛ не город готов'!G239</f>
        <v>165.86382999999998</v>
      </c>
    </row>
    <row r="244" spans="2:8" ht="49.5" x14ac:dyDescent="0.3">
      <c r="B244" s="59" t="s">
        <v>391</v>
      </c>
      <c r="C244" s="73" t="str">
        <f>'[2]28а) ВЛ не город готов'!B240</f>
        <v>Реконструкция ВЛ-10 кВ с увелич. протяж. (L- 20 м) Ф-347 ПС Архыз и 
стр-вом КТП-169/347-160 кВА (50 кВт)
Зурнаджян К.Ц. (Дог. №583 от 07.02.2019; ТУ №583 от 31.01.2019)</v>
      </c>
      <c r="D244" s="59">
        <f>'[2]28а) ВЛ не город готов'!C240</f>
        <v>2019</v>
      </c>
      <c r="E244" s="59">
        <f>'[2]28а) ВЛ не город готов'!D240</f>
        <v>10</v>
      </c>
      <c r="F244" s="74">
        <f>'[2]28а) ВЛ не город готов'!E240*1000</f>
        <v>20</v>
      </c>
      <c r="G244" s="74">
        <f>'[2]28а) ВЛ не город готов'!F240</f>
        <v>50</v>
      </c>
      <c r="H244" s="74">
        <f>'[2]28а) ВЛ не город готов'!G240</f>
        <v>37.822099999999999</v>
      </c>
    </row>
    <row r="245" spans="2:8" ht="49.5" x14ac:dyDescent="0.3">
      <c r="B245" s="59" t="s">
        <v>392</v>
      </c>
      <c r="C245" s="73" t="str">
        <f>'[2]28а) ВЛ не город готов'!B241</f>
        <v xml:space="preserve">Реконструкция ВЛ-10 кВ с увелич. протяж. (L- 30 м) Ф-347  ПС Архыз  и 
стр-вом КТП 170/347 -160 кВА (60 кВт) 
ООО "Компания Планета Аква" (Дог. №710 от 21.03.2019; ТУ №710 от 12.03.2019)    </v>
      </c>
      <c r="D245" s="59">
        <f>'[2]28а) ВЛ не город готов'!C241</f>
        <v>2019</v>
      </c>
      <c r="E245" s="59">
        <f>'[2]28а) ВЛ не город готов'!D241</f>
        <v>10</v>
      </c>
      <c r="F245" s="74">
        <f>'[2]28а) ВЛ не город готов'!E241*1000</f>
        <v>30</v>
      </c>
      <c r="G245" s="74">
        <f>'[2]28а) ВЛ не город готов'!F241</f>
        <v>60</v>
      </c>
      <c r="H245" s="74">
        <f>'[2]28а) ВЛ не город готов'!G241</f>
        <v>29.143509999999999</v>
      </c>
    </row>
    <row r="246" spans="2:8" ht="49.5" x14ac:dyDescent="0.3">
      <c r="B246" s="59" t="s">
        <v>393</v>
      </c>
      <c r="C246" s="73" t="str">
        <f>'[2]28а) ВЛ не город готов'!B242</f>
        <v xml:space="preserve">Реконструкция ВЛ-10 кВ с увелич. протяж. (L- 500 м) Ф-344 ПС Архыз и
стр-вом КТП-171/344-400 кВА (140 кВт)  
Науменко Н.В. (Дог. №1229 от 29.08.2019; ТУ №1229 от 06.08.2019)                                                                                     </v>
      </c>
      <c r="D246" s="59">
        <f>'[2]28а) ВЛ не город готов'!C242</f>
        <v>2019</v>
      </c>
      <c r="E246" s="59">
        <f>'[2]28а) ВЛ не город готов'!D242</f>
        <v>10</v>
      </c>
      <c r="F246" s="74">
        <f>'[2]28а) ВЛ не город готов'!E242*1000</f>
        <v>500</v>
      </c>
      <c r="G246" s="74">
        <f>'[2]28а) ВЛ не город готов'!F242</f>
        <v>140</v>
      </c>
      <c r="H246" s="74">
        <f>'[2]28а) ВЛ не город готов'!G242</f>
        <v>253.12341999999998</v>
      </c>
    </row>
    <row r="247" spans="2:8" ht="49.5" x14ac:dyDescent="0.3">
      <c r="B247" s="59" t="s">
        <v>394</v>
      </c>
      <c r="C247" s="73" t="str">
        <f>'[2]28а) ВЛ не город готов'!B243</f>
        <v xml:space="preserve">Реконструкция ВЛ 10 кВ с увелич. протяж. (L- 110 м) Ф-377 от ПС Курджиново и 
стр-вом ТП69/377-160 кВА (30 кВт)
Хубиева Е.К. (Дог.№1129 от 22.07.2019; ТУ №1129 от 10.07.2019)                                                                               </v>
      </c>
      <c r="D247" s="59">
        <f>'[2]28а) ВЛ не город готов'!C243</f>
        <v>2019</v>
      </c>
      <c r="E247" s="59">
        <f>'[2]28а) ВЛ не город готов'!D243</f>
        <v>10</v>
      </c>
      <c r="F247" s="74">
        <f>'[2]28а) ВЛ не город готов'!E243*1000</f>
        <v>110</v>
      </c>
      <c r="G247" s="74">
        <f>'[2]28а) ВЛ не город готов'!F243</f>
        <v>30</v>
      </c>
      <c r="H247" s="74">
        <f>'[2]28а) ВЛ не город готов'!G243</f>
        <v>100.00864999999999</v>
      </c>
    </row>
    <row r="248" spans="2:8" ht="49.5" x14ac:dyDescent="0.3">
      <c r="B248" s="59" t="s">
        <v>395</v>
      </c>
      <c r="C248" s="73" t="str">
        <f>'[2]28а) ВЛ не город готов'!B244</f>
        <v xml:space="preserve">Реконструкция ВЛ-10 кВ с увелич. протяж. (L- 100 м) яч.3 "БСР" 
строительство КТП 19/яч.3 ПС БСР 160 кВА (90 кВт)
Байкулов К.Х. (Дог.№966/КРЭС от 27.06.2019; ТУ №966 от 30.05.2019)                                             </v>
      </c>
      <c r="D248" s="59">
        <f>'[2]28а) ВЛ не город готов'!C244</f>
        <v>2019</v>
      </c>
      <c r="E248" s="59">
        <f>'[2]28а) ВЛ не город готов'!D244</f>
        <v>10</v>
      </c>
      <c r="F248" s="74">
        <f>'[2]28а) ВЛ не город готов'!E244*1000</f>
        <v>100</v>
      </c>
      <c r="G248" s="74">
        <f>'[2]28а) ВЛ не город готов'!F244</f>
        <v>90</v>
      </c>
      <c r="H248" s="74">
        <f>'[2]28а) ВЛ не город готов'!G244</f>
        <v>61.363410000000002</v>
      </c>
    </row>
    <row r="249" spans="2:8" ht="49.5" x14ac:dyDescent="0.3">
      <c r="B249" s="59" t="s">
        <v>396</v>
      </c>
      <c r="C249" s="73" t="str">
        <f>'[2]28а) ВЛ не город готов'!B245</f>
        <v xml:space="preserve">Реконструкция ВЛ-10 кВ с увелич. протяж. (L- 200 м)  Ф-463 от ПС Теберда,
стр-во КТП 9/463-100 кВА, стр-во отпайки КЛ-10 кВ от Ф-463 ПС Теберда (70 кВт)
Байтокова С. (Дог. №490 от 27.12.2018; ТУ №490 от 27.12.2018)                                           </v>
      </c>
      <c r="D249" s="59">
        <f>'[2]28а) ВЛ не город готов'!C245</f>
        <v>2019</v>
      </c>
      <c r="E249" s="59">
        <f>'[2]28а) ВЛ не город готов'!D245</f>
        <v>10</v>
      </c>
      <c r="F249" s="74">
        <f>'[2]28а) ВЛ не город готов'!E245*1000</f>
        <v>200</v>
      </c>
      <c r="G249" s="74">
        <f>'[2]28а) ВЛ не город готов'!F245</f>
        <v>70</v>
      </c>
      <c r="H249" s="74">
        <f>'[2]28а) ВЛ не город готов'!G245</f>
        <v>91.913850000000011</v>
      </c>
    </row>
    <row r="250" spans="2:8" ht="49.5" x14ac:dyDescent="0.3">
      <c r="B250" s="59" t="s">
        <v>397</v>
      </c>
      <c r="C250" s="73" t="str">
        <f>'[2]28а) ВЛ не город готов'!B246</f>
        <v xml:space="preserve">Реконструкция ВЛ-10 кВ с увелич. протяж. (L- 80 м) Ф-468 от ПС Теберда 
стр-во КТП 61/468 - 100 кВА (80 кВт)
Лайпанов А.М. (Дог.№1160 от 15.08.2019; ТУ №1160 от 18.07.2019)         </v>
      </c>
      <c r="D250" s="59">
        <f>'[2]28а) ВЛ не город готов'!C246</f>
        <v>2019</v>
      </c>
      <c r="E250" s="59">
        <f>'[2]28а) ВЛ не город готов'!D246</f>
        <v>10</v>
      </c>
      <c r="F250" s="74">
        <f>'[2]28а) ВЛ не город готов'!E246*1000</f>
        <v>80</v>
      </c>
      <c r="G250" s="74">
        <f>'[2]28а) ВЛ не город готов'!F246</f>
        <v>80</v>
      </c>
      <c r="H250" s="74">
        <f>'[2]28а) ВЛ не город готов'!G246</f>
        <v>81.95438</v>
      </c>
    </row>
    <row r="251" spans="2:8" s="9" customFormat="1" x14ac:dyDescent="0.3">
      <c r="B251" s="92" t="s">
        <v>346</v>
      </c>
      <c r="C251" s="88" t="s">
        <v>3</v>
      </c>
      <c r="D251" s="82"/>
      <c r="E251" s="82"/>
      <c r="F251" s="112">
        <f>F252</f>
        <v>600</v>
      </c>
      <c r="G251" s="112">
        <f t="shared" ref="G251:H251" si="19">G252</f>
        <v>80</v>
      </c>
      <c r="H251" s="112">
        <f t="shared" si="19"/>
        <v>181.19248999999999</v>
      </c>
    </row>
    <row r="252" spans="2:8" ht="49.5" x14ac:dyDescent="0.3">
      <c r="B252" s="59" t="s">
        <v>347</v>
      </c>
      <c r="C252" s="73" t="str">
        <f>'[2]28а) ВЛ не город готов'!B249</f>
        <v>Строительство ВЛ-04 кВ с увелич. протяж. (L- 600 м) от КТП-163/345-400 кВА и 
реконструкция КТП-163/345 (замена трансформатора ТМГ11-160/10-У1 на 400 кВА) (80 кВт) 
Калниязов Б.М. (Дог.№986 от 17.06.2019; ТУ №986 от 06.06.2019)</v>
      </c>
      <c r="D252" s="59">
        <f>'[2]28а) ВЛ не город готов'!C249</f>
        <v>2019</v>
      </c>
      <c r="E252" s="59">
        <f>'[2]28а) ВЛ не город готов'!D249</f>
        <v>0.4</v>
      </c>
      <c r="F252" s="74">
        <f>'[2]28а) ВЛ не город готов'!E249*1000</f>
        <v>600</v>
      </c>
      <c r="G252" s="74">
        <f>'[2]28а) ВЛ не город готов'!F249</f>
        <v>80</v>
      </c>
      <c r="H252" s="74">
        <f>'[2]28а) ВЛ не город готов'!G249</f>
        <v>181.19248999999999</v>
      </c>
    </row>
    <row r="253" spans="2:8" hidden="1" x14ac:dyDescent="0.3">
      <c r="B253" s="60"/>
      <c r="C253" s="73" t="s">
        <v>5</v>
      </c>
      <c r="D253" s="60"/>
      <c r="E253" s="60"/>
      <c r="F253" s="81"/>
      <c r="G253" s="81"/>
      <c r="H253" s="81"/>
    </row>
    <row r="254" spans="2:8" hidden="1" x14ac:dyDescent="0.3">
      <c r="B254" s="60"/>
      <c r="C254" s="73" t="s">
        <v>6</v>
      </c>
      <c r="D254" s="60"/>
      <c r="E254" s="60"/>
      <c r="F254" s="81"/>
      <c r="G254" s="81"/>
      <c r="H254" s="81"/>
    </row>
    <row r="255" spans="2:8" hidden="1" x14ac:dyDescent="0.3">
      <c r="B255" s="60"/>
      <c r="C255" s="73" t="s">
        <v>7</v>
      </c>
      <c r="D255" s="60"/>
      <c r="E255" s="60"/>
      <c r="F255" s="81"/>
      <c r="G255" s="81"/>
      <c r="H255" s="81"/>
    </row>
    <row r="256" spans="2:8" hidden="1" x14ac:dyDescent="0.3">
      <c r="B256" s="60"/>
      <c r="C256" s="73" t="s">
        <v>8</v>
      </c>
      <c r="D256" s="60"/>
      <c r="E256" s="60"/>
      <c r="F256" s="81"/>
      <c r="G256" s="81"/>
      <c r="H256" s="81"/>
    </row>
    <row r="257" spans="2:8" x14ac:dyDescent="0.3">
      <c r="B257" s="70" t="s">
        <v>151</v>
      </c>
      <c r="C257" s="79" t="s">
        <v>152</v>
      </c>
      <c r="D257" s="80"/>
      <c r="E257" s="80"/>
      <c r="F257" s="72">
        <f>F258+F259+F260+F261+F262+F263</f>
        <v>0</v>
      </c>
      <c r="G257" s="72">
        <f t="shared" ref="G257:H257" si="20">G258+G259+G260+G261+G262+G263</f>
        <v>0</v>
      </c>
      <c r="H257" s="72">
        <f t="shared" si="20"/>
        <v>0</v>
      </c>
    </row>
    <row r="258" spans="2:8" hidden="1" outlineLevel="1" x14ac:dyDescent="0.3">
      <c r="B258" s="60"/>
      <c r="C258" s="73" t="s">
        <v>4</v>
      </c>
      <c r="D258" s="60"/>
      <c r="E258" s="60"/>
      <c r="F258" s="81"/>
      <c r="G258" s="81"/>
      <c r="H258" s="81"/>
    </row>
    <row r="259" spans="2:8" hidden="1" outlineLevel="1" x14ac:dyDescent="0.3">
      <c r="B259" s="60"/>
      <c r="C259" s="73" t="s">
        <v>3</v>
      </c>
      <c r="D259" s="60"/>
      <c r="E259" s="60"/>
      <c r="F259" s="81"/>
      <c r="G259" s="81"/>
      <c r="H259" s="81"/>
    </row>
    <row r="260" spans="2:8" hidden="1" outlineLevel="1" x14ac:dyDescent="0.3">
      <c r="B260" s="60"/>
      <c r="C260" s="73" t="s">
        <v>5</v>
      </c>
      <c r="D260" s="60"/>
      <c r="E260" s="60"/>
      <c r="F260" s="81"/>
      <c r="G260" s="81"/>
      <c r="H260" s="81"/>
    </row>
    <row r="261" spans="2:8" hidden="1" outlineLevel="1" x14ac:dyDescent="0.3">
      <c r="B261" s="60"/>
      <c r="C261" s="73" t="s">
        <v>6</v>
      </c>
      <c r="D261" s="60"/>
      <c r="E261" s="60"/>
      <c r="F261" s="81"/>
      <c r="G261" s="81"/>
      <c r="H261" s="81"/>
    </row>
    <row r="262" spans="2:8" hidden="1" outlineLevel="1" x14ac:dyDescent="0.3">
      <c r="B262" s="60"/>
      <c r="C262" s="73" t="s">
        <v>7</v>
      </c>
      <c r="D262" s="60"/>
      <c r="E262" s="60"/>
      <c r="F262" s="81"/>
      <c r="G262" s="81"/>
      <c r="H262" s="81"/>
    </row>
    <row r="263" spans="2:8" hidden="1" outlineLevel="1" x14ac:dyDescent="0.3">
      <c r="B263" s="60"/>
      <c r="C263" s="73" t="s">
        <v>8</v>
      </c>
      <c r="D263" s="60"/>
      <c r="E263" s="60"/>
      <c r="F263" s="81"/>
      <c r="G263" s="81"/>
      <c r="H263" s="81"/>
    </row>
    <row r="264" spans="2:8" collapsed="1" x14ac:dyDescent="0.3">
      <c r="B264" s="70" t="s">
        <v>153</v>
      </c>
      <c r="C264" s="79" t="s">
        <v>154</v>
      </c>
      <c r="D264" s="80"/>
      <c r="E264" s="80"/>
      <c r="F264" s="72">
        <f>F265+F266+F267+F268+F269+F270</f>
        <v>0</v>
      </c>
      <c r="G264" s="72">
        <f t="shared" ref="G264:H264" si="21">G265+G266+G267+G268+G269+G270</f>
        <v>0</v>
      </c>
      <c r="H264" s="72">
        <f t="shared" si="21"/>
        <v>0</v>
      </c>
    </row>
    <row r="265" spans="2:8" hidden="1" outlineLevel="1" x14ac:dyDescent="0.3">
      <c r="B265" s="60"/>
      <c r="C265" s="73" t="s">
        <v>4</v>
      </c>
      <c r="D265" s="60"/>
      <c r="E265" s="60"/>
      <c r="F265" s="81"/>
      <c r="G265" s="81"/>
      <c r="H265" s="81"/>
    </row>
    <row r="266" spans="2:8" hidden="1" outlineLevel="1" x14ac:dyDescent="0.3">
      <c r="B266" s="60"/>
      <c r="C266" s="73" t="s">
        <v>3</v>
      </c>
      <c r="D266" s="60"/>
      <c r="E266" s="60"/>
      <c r="F266" s="81"/>
      <c r="G266" s="81"/>
      <c r="H266" s="81"/>
    </row>
    <row r="267" spans="2:8" hidden="1" outlineLevel="1" x14ac:dyDescent="0.3">
      <c r="B267" s="60"/>
      <c r="C267" s="73" t="s">
        <v>5</v>
      </c>
      <c r="D267" s="60"/>
      <c r="E267" s="60"/>
      <c r="F267" s="81"/>
      <c r="G267" s="81"/>
      <c r="H267" s="81"/>
    </row>
    <row r="268" spans="2:8" hidden="1" outlineLevel="1" x14ac:dyDescent="0.3">
      <c r="B268" s="60"/>
      <c r="C268" s="73" t="s">
        <v>6</v>
      </c>
      <c r="D268" s="60"/>
      <c r="E268" s="60"/>
      <c r="F268" s="81"/>
      <c r="G268" s="81"/>
      <c r="H268" s="81"/>
    </row>
    <row r="269" spans="2:8" hidden="1" outlineLevel="1" x14ac:dyDescent="0.3">
      <c r="B269" s="60"/>
      <c r="C269" s="73" t="s">
        <v>7</v>
      </c>
      <c r="D269" s="60"/>
      <c r="E269" s="60"/>
      <c r="F269" s="81"/>
      <c r="G269" s="81"/>
      <c r="H269" s="81"/>
    </row>
    <row r="270" spans="2:8" hidden="1" outlineLevel="1" x14ac:dyDescent="0.3">
      <c r="B270" s="60"/>
      <c r="C270" s="73" t="s">
        <v>8</v>
      </c>
      <c r="D270" s="60"/>
      <c r="E270" s="60"/>
      <c r="F270" s="81"/>
      <c r="G270" s="81"/>
      <c r="H270" s="81"/>
    </row>
    <row r="271" spans="2:8" collapsed="1" x14ac:dyDescent="0.3">
      <c r="B271" s="86" t="s">
        <v>155</v>
      </c>
      <c r="C271" s="79" t="s">
        <v>156</v>
      </c>
      <c r="D271" s="80"/>
      <c r="E271" s="80"/>
      <c r="F271" s="72">
        <f>F272+F273+F274+F275+F276+F277</f>
        <v>0</v>
      </c>
      <c r="G271" s="72">
        <f t="shared" ref="G271:H271" si="22">G272+G273+G274+G275+G276+G277</f>
        <v>0</v>
      </c>
      <c r="H271" s="72">
        <f t="shared" si="22"/>
        <v>0</v>
      </c>
    </row>
    <row r="272" spans="2:8" hidden="1" outlineLevel="1" x14ac:dyDescent="0.3">
      <c r="B272" s="60"/>
      <c r="C272" s="73" t="s">
        <v>4</v>
      </c>
      <c r="D272" s="60"/>
      <c r="E272" s="60"/>
      <c r="F272" s="81"/>
      <c r="G272" s="81"/>
      <c r="H272" s="81"/>
    </row>
    <row r="273" spans="2:8" hidden="1" outlineLevel="1" x14ac:dyDescent="0.3">
      <c r="B273" s="60"/>
      <c r="C273" s="73" t="s">
        <v>3</v>
      </c>
      <c r="D273" s="60"/>
      <c r="E273" s="60"/>
      <c r="F273" s="81"/>
      <c r="G273" s="81"/>
      <c r="H273" s="81"/>
    </row>
    <row r="274" spans="2:8" hidden="1" outlineLevel="1" x14ac:dyDescent="0.3">
      <c r="B274" s="60"/>
      <c r="C274" s="73" t="s">
        <v>5</v>
      </c>
      <c r="D274" s="60"/>
      <c r="E274" s="60"/>
      <c r="F274" s="81"/>
      <c r="G274" s="81"/>
      <c r="H274" s="81"/>
    </row>
    <row r="275" spans="2:8" hidden="1" outlineLevel="1" x14ac:dyDescent="0.3">
      <c r="B275" s="60"/>
      <c r="C275" s="73" t="s">
        <v>6</v>
      </c>
      <c r="D275" s="60"/>
      <c r="E275" s="60"/>
      <c r="F275" s="81"/>
      <c r="G275" s="81"/>
      <c r="H275" s="81"/>
    </row>
    <row r="276" spans="2:8" hidden="1" outlineLevel="1" x14ac:dyDescent="0.3">
      <c r="B276" s="60"/>
      <c r="C276" s="73" t="s">
        <v>7</v>
      </c>
      <c r="D276" s="60"/>
      <c r="E276" s="60"/>
      <c r="F276" s="81"/>
      <c r="G276" s="81"/>
      <c r="H276" s="81"/>
    </row>
    <row r="277" spans="2:8" hidden="1" outlineLevel="1" x14ac:dyDescent="0.3">
      <c r="B277" s="78"/>
      <c r="C277" s="73" t="s">
        <v>8</v>
      </c>
      <c r="D277" s="60"/>
      <c r="E277" s="60"/>
      <c r="F277" s="81"/>
      <c r="G277" s="81"/>
      <c r="H277" s="81"/>
    </row>
    <row r="278" spans="2:8" collapsed="1" x14ac:dyDescent="0.3">
      <c r="B278" s="70" t="s">
        <v>157</v>
      </c>
      <c r="C278" s="77" t="s">
        <v>158</v>
      </c>
      <c r="D278" s="80"/>
      <c r="E278" s="80"/>
      <c r="F278" s="72">
        <f>F279+F280+F281+F282+F283+F284</f>
        <v>0</v>
      </c>
      <c r="G278" s="72">
        <f t="shared" ref="G278:H278" si="23">G279+G280+G281+G282+G283+G284</f>
        <v>0</v>
      </c>
      <c r="H278" s="72">
        <f t="shared" si="23"/>
        <v>0</v>
      </c>
    </row>
    <row r="279" spans="2:8" hidden="1" outlineLevel="1" x14ac:dyDescent="0.3">
      <c r="B279" s="60"/>
      <c r="C279" s="73" t="s">
        <v>4</v>
      </c>
      <c r="D279" s="60"/>
      <c r="E279" s="60"/>
      <c r="F279" s="81"/>
      <c r="G279" s="81"/>
      <c r="H279" s="81"/>
    </row>
    <row r="280" spans="2:8" hidden="1" outlineLevel="1" x14ac:dyDescent="0.3">
      <c r="B280" s="60"/>
      <c r="C280" s="73" t="s">
        <v>3</v>
      </c>
      <c r="D280" s="60"/>
      <c r="E280" s="60"/>
      <c r="F280" s="81"/>
      <c r="G280" s="81"/>
      <c r="H280" s="81"/>
    </row>
    <row r="281" spans="2:8" hidden="1" outlineLevel="1" x14ac:dyDescent="0.3">
      <c r="B281" s="60"/>
      <c r="C281" s="73" t="s">
        <v>5</v>
      </c>
      <c r="D281" s="60"/>
      <c r="E281" s="60"/>
      <c r="F281" s="81"/>
      <c r="G281" s="81"/>
      <c r="H281" s="81"/>
    </row>
    <row r="282" spans="2:8" hidden="1" outlineLevel="1" x14ac:dyDescent="0.3">
      <c r="B282" s="60"/>
      <c r="C282" s="73" t="s">
        <v>6</v>
      </c>
      <c r="D282" s="60"/>
      <c r="E282" s="60"/>
      <c r="F282" s="81"/>
      <c r="G282" s="81"/>
      <c r="H282" s="81"/>
    </row>
    <row r="283" spans="2:8" hidden="1" outlineLevel="1" x14ac:dyDescent="0.3">
      <c r="B283" s="60"/>
      <c r="C283" s="73" t="s">
        <v>7</v>
      </c>
      <c r="D283" s="60"/>
      <c r="E283" s="60"/>
      <c r="F283" s="81"/>
      <c r="G283" s="81"/>
      <c r="H283" s="81"/>
    </row>
    <row r="284" spans="2:8" hidden="1" outlineLevel="1" x14ac:dyDescent="0.3">
      <c r="B284" s="60"/>
      <c r="C284" s="73" t="s">
        <v>8</v>
      </c>
      <c r="D284" s="60"/>
      <c r="E284" s="60"/>
      <c r="F284" s="81"/>
      <c r="G284" s="81"/>
      <c r="H284" s="81"/>
    </row>
    <row r="285" spans="2:8" ht="18" collapsed="1" x14ac:dyDescent="0.3">
      <c r="B285" s="67" t="s">
        <v>159</v>
      </c>
      <c r="C285" s="68" t="s">
        <v>1</v>
      </c>
      <c r="D285" s="67"/>
      <c r="E285" s="67"/>
      <c r="F285" s="95">
        <f>F286+F293+F300+F307+F316+F323+F330+F344+F351+F358+F365+F372+F379+F386+F393+F400+F407+F414+F421+F435+F442+F449</f>
        <v>1510</v>
      </c>
      <c r="G285" s="95">
        <f t="shared" ref="G285:H285" si="24">G286+G293+G300+G307+G316+G323+G330+G344+G351+G358+G365+G372+G379+G386+G393+G400+G407+G414+G421+G435+G442+G449</f>
        <v>564</v>
      </c>
      <c r="H285" s="95">
        <f t="shared" si="24"/>
        <v>1411.0956900000001</v>
      </c>
    </row>
    <row r="286" spans="2:8" x14ac:dyDescent="0.3">
      <c r="B286" s="87" t="s">
        <v>160</v>
      </c>
      <c r="C286" s="88" t="s">
        <v>161</v>
      </c>
      <c r="D286" s="87"/>
      <c r="E286" s="87"/>
      <c r="F286" s="113">
        <f>F287+F288+F289+F290+F291+F292</f>
        <v>0</v>
      </c>
      <c r="G286" s="113">
        <f t="shared" ref="G286:H286" si="25">G287+G288+G289+G290+G291+G292</f>
        <v>0</v>
      </c>
      <c r="H286" s="113">
        <f t="shared" si="25"/>
        <v>0</v>
      </c>
    </row>
    <row r="287" spans="2:8" hidden="1" outlineLevel="1" x14ac:dyDescent="0.3">
      <c r="B287" s="60"/>
      <c r="C287" s="73" t="s">
        <v>4</v>
      </c>
      <c r="D287" s="60"/>
      <c r="E287" s="60"/>
      <c r="F287" s="114"/>
      <c r="G287" s="114"/>
      <c r="H287" s="114"/>
    </row>
    <row r="288" spans="2:8" hidden="1" outlineLevel="1" x14ac:dyDescent="0.3">
      <c r="B288" s="60"/>
      <c r="C288" s="73" t="s">
        <v>3</v>
      </c>
      <c r="D288" s="60"/>
      <c r="E288" s="60"/>
      <c r="F288" s="114"/>
      <c r="G288" s="114"/>
      <c r="H288" s="114"/>
    </row>
    <row r="289" spans="2:8" hidden="1" outlineLevel="1" x14ac:dyDescent="0.3">
      <c r="B289" s="60"/>
      <c r="C289" s="73" t="s">
        <v>5</v>
      </c>
      <c r="D289" s="60"/>
      <c r="E289" s="60"/>
      <c r="F289" s="114"/>
      <c r="G289" s="114"/>
      <c r="H289" s="114"/>
    </row>
    <row r="290" spans="2:8" hidden="1" outlineLevel="1" x14ac:dyDescent="0.3">
      <c r="B290" s="60"/>
      <c r="C290" s="73" t="s">
        <v>6</v>
      </c>
      <c r="D290" s="60"/>
      <c r="E290" s="60"/>
      <c r="F290" s="114"/>
      <c r="G290" s="114"/>
      <c r="H290" s="114"/>
    </row>
    <row r="291" spans="2:8" hidden="1" outlineLevel="1" x14ac:dyDescent="0.3">
      <c r="B291" s="60"/>
      <c r="C291" s="73" t="s">
        <v>7</v>
      </c>
      <c r="D291" s="60"/>
      <c r="E291" s="60"/>
      <c r="F291" s="114"/>
      <c r="G291" s="114"/>
      <c r="H291" s="114"/>
    </row>
    <row r="292" spans="2:8" hidden="1" outlineLevel="1" x14ac:dyDescent="0.3">
      <c r="B292" s="60"/>
      <c r="C292" s="73" t="s">
        <v>8</v>
      </c>
      <c r="D292" s="60"/>
      <c r="E292" s="60"/>
      <c r="F292" s="114"/>
      <c r="G292" s="114"/>
      <c r="H292" s="114"/>
    </row>
    <row r="293" spans="2:8" collapsed="1" x14ac:dyDescent="0.3">
      <c r="B293" s="70" t="s">
        <v>162</v>
      </c>
      <c r="C293" s="79" t="s">
        <v>163</v>
      </c>
      <c r="D293" s="80"/>
      <c r="E293" s="80"/>
      <c r="F293" s="113">
        <f>F294+F295+F296+F297+F298+F299</f>
        <v>0</v>
      </c>
      <c r="G293" s="113">
        <f t="shared" ref="G293:H293" si="26">G294+G295+G296+G297+G298+G299</f>
        <v>0</v>
      </c>
      <c r="H293" s="113">
        <f t="shared" si="26"/>
        <v>0</v>
      </c>
    </row>
    <row r="294" spans="2:8" hidden="1" outlineLevel="1" x14ac:dyDescent="0.3">
      <c r="B294" s="60"/>
      <c r="C294" s="73" t="s">
        <v>4</v>
      </c>
      <c r="D294" s="60"/>
      <c r="E294" s="60"/>
      <c r="F294" s="114"/>
      <c r="G294" s="114"/>
      <c r="H294" s="114"/>
    </row>
    <row r="295" spans="2:8" hidden="1" outlineLevel="1" x14ac:dyDescent="0.3">
      <c r="B295" s="60"/>
      <c r="C295" s="73" t="s">
        <v>3</v>
      </c>
      <c r="D295" s="60"/>
      <c r="E295" s="60"/>
      <c r="F295" s="114"/>
      <c r="G295" s="114"/>
      <c r="H295" s="114"/>
    </row>
    <row r="296" spans="2:8" hidden="1" outlineLevel="1" x14ac:dyDescent="0.3">
      <c r="B296" s="60"/>
      <c r="C296" s="73" t="s">
        <v>5</v>
      </c>
      <c r="D296" s="60"/>
      <c r="E296" s="60"/>
      <c r="F296" s="114"/>
      <c r="G296" s="114"/>
      <c r="H296" s="114"/>
    </row>
    <row r="297" spans="2:8" hidden="1" outlineLevel="1" x14ac:dyDescent="0.3">
      <c r="B297" s="60"/>
      <c r="C297" s="73" t="s">
        <v>6</v>
      </c>
      <c r="D297" s="60"/>
      <c r="E297" s="60"/>
      <c r="F297" s="114"/>
      <c r="G297" s="114"/>
      <c r="H297" s="114"/>
    </row>
    <row r="298" spans="2:8" hidden="1" outlineLevel="1" x14ac:dyDescent="0.3">
      <c r="B298" s="60"/>
      <c r="C298" s="73" t="s">
        <v>7</v>
      </c>
      <c r="D298" s="60"/>
      <c r="E298" s="60"/>
      <c r="F298" s="114"/>
      <c r="G298" s="114"/>
      <c r="H298" s="114"/>
    </row>
    <row r="299" spans="2:8" hidden="1" outlineLevel="1" x14ac:dyDescent="0.3">
      <c r="B299" s="60"/>
      <c r="C299" s="73" t="s">
        <v>8</v>
      </c>
      <c r="D299" s="60"/>
      <c r="E299" s="60"/>
      <c r="F299" s="114"/>
      <c r="G299" s="114"/>
      <c r="H299" s="114"/>
    </row>
    <row r="300" spans="2:8" collapsed="1" x14ac:dyDescent="0.3">
      <c r="B300" s="70" t="s">
        <v>164</v>
      </c>
      <c r="C300" s="79" t="s">
        <v>165</v>
      </c>
      <c r="D300" s="80"/>
      <c r="E300" s="80"/>
      <c r="F300" s="113">
        <f>F301+F302+F303+F304+F305+F306</f>
        <v>0</v>
      </c>
      <c r="G300" s="113">
        <f t="shared" ref="G300:H300" si="27">G301+G302+G303+G304+G305+G306</f>
        <v>0</v>
      </c>
      <c r="H300" s="113">
        <f t="shared" si="27"/>
        <v>0</v>
      </c>
    </row>
    <row r="301" spans="2:8" hidden="1" outlineLevel="1" x14ac:dyDescent="0.3">
      <c r="B301" s="60"/>
      <c r="C301" s="73" t="s">
        <v>4</v>
      </c>
      <c r="D301" s="60"/>
      <c r="E301" s="60"/>
      <c r="F301" s="114"/>
      <c r="G301" s="114"/>
      <c r="H301" s="114"/>
    </row>
    <row r="302" spans="2:8" hidden="1" outlineLevel="1" x14ac:dyDescent="0.3">
      <c r="B302" s="60"/>
      <c r="C302" s="73" t="s">
        <v>3</v>
      </c>
      <c r="D302" s="60"/>
      <c r="E302" s="60"/>
      <c r="F302" s="114"/>
      <c r="G302" s="114"/>
      <c r="H302" s="114"/>
    </row>
    <row r="303" spans="2:8" hidden="1" outlineLevel="1" x14ac:dyDescent="0.3">
      <c r="B303" s="60"/>
      <c r="C303" s="73" t="s">
        <v>5</v>
      </c>
      <c r="D303" s="60"/>
      <c r="E303" s="60"/>
      <c r="F303" s="114"/>
      <c r="G303" s="114"/>
      <c r="H303" s="114"/>
    </row>
    <row r="304" spans="2:8" hidden="1" outlineLevel="1" x14ac:dyDescent="0.3">
      <c r="B304" s="60"/>
      <c r="C304" s="73" t="s">
        <v>6</v>
      </c>
      <c r="D304" s="60"/>
      <c r="E304" s="60"/>
      <c r="F304" s="114"/>
      <c r="G304" s="114"/>
      <c r="H304" s="114"/>
    </row>
    <row r="305" spans="2:8" hidden="1" outlineLevel="1" x14ac:dyDescent="0.3">
      <c r="B305" s="60"/>
      <c r="C305" s="73" t="s">
        <v>7</v>
      </c>
      <c r="D305" s="60"/>
      <c r="E305" s="60"/>
      <c r="F305" s="114"/>
      <c r="G305" s="114"/>
      <c r="H305" s="114"/>
    </row>
    <row r="306" spans="2:8" hidden="1" outlineLevel="1" x14ac:dyDescent="0.3">
      <c r="B306" s="60"/>
      <c r="C306" s="73" t="s">
        <v>8</v>
      </c>
      <c r="D306" s="60"/>
      <c r="E306" s="60"/>
      <c r="F306" s="114"/>
      <c r="G306" s="114"/>
      <c r="H306" s="114"/>
    </row>
    <row r="307" spans="2:8" collapsed="1" x14ac:dyDescent="0.3">
      <c r="B307" s="70" t="s">
        <v>166</v>
      </c>
      <c r="C307" s="77" t="s">
        <v>167</v>
      </c>
      <c r="D307" s="80"/>
      <c r="E307" s="80"/>
      <c r="F307" s="113">
        <f>F308+F310+F312+F313+F314+F315</f>
        <v>1510</v>
      </c>
      <c r="G307" s="113">
        <f t="shared" ref="G307:H307" si="28">G308+G310+G312+G313+G314+G315</f>
        <v>564</v>
      </c>
      <c r="H307" s="113">
        <f t="shared" si="28"/>
        <v>1411.0956900000001</v>
      </c>
    </row>
    <row r="308" spans="2:8" x14ac:dyDescent="0.3">
      <c r="B308" s="60"/>
      <c r="C308" s="71" t="s">
        <v>4</v>
      </c>
      <c r="D308" s="60"/>
      <c r="E308" s="60"/>
      <c r="F308" s="99">
        <f>F309</f>
        <v>200</v>
      </c>
      <c r="G308" s="99">
        <f t="shared" ref="G308:H308" si="29">G309</f>
        <v>494</v>
      </c>
      <c r="H308" s="99">
        <f t="shared" si="29"/>
        <v>337.53886</v>
      </c>
    </row>
    <row r="309" spans="2:8" ht="49.5" x14ac:dyDescent="0.3">
      <c r="B309" s="60"/>
      <c r="C309" s="73" t="str">
        <f>'[2]28а) КЛ не город готов'!B33</f>
        <v>Строительство отпайки ВЛ-10 кВ (L- 200 м)
 Ф-143 ПС 110/10кВ "Кавказская" (494 кВт)
МВД по КЧР ТУ  №402-05-16 от 16.05.2016 Дог №78 от 01.12.2018</v>
      </c>
      <c r="D309" s="107">
        <f>'[2]28а) КЛ не город готов'!C33</f>
        <v>2018</v>
      </c>
      <c r="E309" s="59">
        <f>'[2]28а) КЛ не город готов'!D33</f>
        <v>10</v>
      </c>
      <c r="F309" s="108">
        <f>'[2]28а) КЛ не город готов'!E33*1000</f>
        <v>200</v>
      </c>
      <c r="G309" s="108">
        <f>'[2]28а) КЛ не город готов'!F33</f>
        <v>494</v>
      </c>
      <c r="H309" s="108">
        <f>'[2]28а) КЛ не город готов'!G33</f>
        <v>337.53886</v>
      </c>
    </row>
    <row r="310" spans="2:8" x14ac:dyDescent="0.3">
      <c r="B310" s="60"/>
      <c r="C310" s="73" t="s">
        <v>3</v>
      </c>
      <c r="D310" s="60"/>
      <c r="E310" s="60"/>
      <c r="F310" s="99">
        <f>F311</f>
        <v>1310</v>
      </c>
      <c r="G310" s="99">
        <f t="shared" ref="G310:H310" si="30">G311</f>
        <v>70</v>
      </c>
      <c r="H310" s="99">
        <f t="shared" si="30"/>
        <v>1073.55683</v>
      </c>
    </row>
    <row r="311" spans="2:8" ht="49.5" x14ac:dyDescent="0.3">
      <c r="B311" s="60"/>
      <c r="C311" s="73" t="str">
        <f>'[2]28а) КЛ не город готов'!B35</f>
        <v xml:space="preserve">Реконструкция ВЛ-10 кВ с увелич. протяж. (L- 200 м)  Ф-463 от ПС Теберда,
стр-во КТП 9/463-100 кВА, стр-во отпайки КЛ-10 кВ от Ф-463 ПС Теберда (70 кВт)
Байтокова С. (Дог. №490 от 27.12.2018; ТУ №490 от 27.12.2018)                                           </v>
      </c>
      <c r="D311" s="107">
        <f>'[2]28а) КЛ не город готов'!C35</f>
        <v>2019</v>
      </c>
      <c r="E311" s="107">
        <f>'[2]28а) КЛ не город готов'!D35</f>
        <v>10</v>
      </c>
      <c r="F311" s="108">
        <f>'[2]28а) КЛ не город готов'!E35*1000</f>
        <v>1310</v>
      </c>
      <c r="G311" s="108">
        <f>'[2]28а) КЛ не город готов'!F35</f>
        <v>70</v>
      </c>
      <c r="H311" s="108">
        <f>'[2]28а) КЛ не город готов'!G35</f>
        <v>1073.55683</v>
      </c>
    </row>
    <row r="312" spans="2:8" hidden="1" x14ac:dyDescent="0.3">
      <c r="B312" s="60"/>
      <c r="C312" s="73" t="s">
        <v>5</v>
      </c>
      <c r="D312" s="60"/>
      <c r="E312" s="60"/>
      <c r="F312" s="114"/>
      <c r="G312" s="114"/>
      <c r="H312" s="114"/>
    </row>
    <row r="313" spans="2:8" hidden="1" x14ac:dyDescent="0.3">
      <c r="B313" s="60"/>
      <c r="C313" s="73" t="s">
        <v>6</v>
      </c>
      <c r="D313" s="60"/>
      <c r="E313" s="60"/>
      <c r="F313" s="114"/>
      <c r="G313" s="114"/>
      <c r="H313" s="114"/>
    </row>
    <row r="314" spans="2:8" hidden="1" x14ac:dyDescent="0.3">
      <c r="B314" s="60"/>
      <c r="C314" s="73" t="s">
        <v>7</v>
      </c>
      <c r="D314" s="60"/>
      <c r="E314" s="60"/>
      <c r="F314" s="114"/>
      <c r="G314" s="114"/>
      <c r="H314" s="114"/>
    </row>
    <row r="315" spans="2:8" hidden="1" x14ac:dyDescent="0.3">
      <c r="B315" s="60"/>
      <c r="C315" s="73" t="s">
        <v>8</v>
      </c>
      <c r="D315" s="60"/>
      <c r="E315" s="60"/>
      <c r="F315" s="114"/>
      <c r="G315" s="114"/>
      <c r="H315" s="114"/>
    </row>
    <row r="316" spans="2:8" x14ac:dyDescent="0.3">
      <c r="B316" s="70" t="s">
        <v>168</v>
      </c>
      <c r="C316" s="77" t="s">
        <v>169</v>
      </c>
      <c r="D316" s="80"/>
      <c r="E316" s="80"/>
      <c r="F316" s="113">
        <f>F317+F318+F319+F320+F321+F322</f>
        <v>0</v>
      </c>
      <c r="G316" s="113">
        <f t="shared" ref="G316:H316" si="31">G317+G318+G319+G320+G321+G322</f>
        <v>0</v>
      </c>
      <c r="H316" s="113">
        <f t="shared" si="31"/>
        <v>0</v>
      </c>
    </row>
    <row r="317" spans="2:8" hidden="1" outlineLevel="1" x14ac:dyDescent="0.3">
      <c r="B317" s="60"/>
      <c r="C317" s="73" t="s">
        <v>4</v>
      </c>
      <c r="D317" s="60"/>
      <c r="E317" s="60"/>
      <c r="F317" s="114"/>
      <c r="G317" s="114"/>
      <c r="H317" s="114"/>
    </row>
    <row r="318" spans="2:8" hidden="1" outlineLevel="1" x14ac:dyDescent="0.3">
      <c r="B318" s="60"/>
      <c r="C318" s="73" t="s">
        <v>3</v>
      </c>
      <c r="D318" s="60"/>
      <c r="E318" s="60"/>
      <c r="F318" s="114"/>
      <c r="G318" s="114"/>
      <c r="H318" s="114"/>
    </row>
    <row r="319" spans="2:8" hidden="1" outlineLevel="1" x14ac:dyDescent="0.3">
      <c r="B319" s="60"/>
      <c r="C319" s="73" t="s">
        <v>5</v>
      </c>
      <c r="D319" s="60"/>
      <c r="E319" s="60"/>
      <c r="F319" s="114"/>
      <c r="G319" s="114"/>
      <c r="H319" s="114"/>
    </row>
    <row r="320" spans="2:8" hidden="1" outlineLevel="1" x14ac:dyDescent="0.3">
      <c r="B320" s="60"/>
      <c r="C320" s="73" t="s">
        <v>6</v>
      </c>
      <c r="D320" s="60"/>
      <c r="E320" s="60"/>
      <c r="F320" s="114"/>
      <c r="G320" s="114"/>
      <c r="H320" s="114"/>
    </row>
    <row r="321" spans="2:8" hidden="1" outlineLevel="1" x14ac:dyDescent="0.3">
      <c r="B321" s="60"/>
      <c r="C321" s="73" t="s">
        <v>7</v>
      </c>
      <c r="D321" s="60"/>
      <c r="E321" s="60"/>
      <c r="F321" s="114"/>
      <c r="G321" s="114"/>
      <c r="H321" s="114"/>
    </row>
    <row r="322" spans="2:8" hidden="1" outlineLevel="1" x14ac:dyDescent="0.3">
      <c r="B322" s="60"/>
      <c r="C322" s="73" t="s">
        <v>8</v>
      </c>
      <c r="D322" s="60"/>
      <c r="E322" s="60"/>
      <c r="F322" s="114"/>
      <c r="G322" s="114"/>
      <c r="H322" s="114"/>
    </row>
    <row r="323" spans="2:8" collapsed="1" x14ac:dyDescent="0.3">
      <c r="B323" s="70" t="s">
        <v>170</v>
      </c>
      <c r="C323" s="77" t="s">
        <v>171</v>
      </c>
      <c r="D323" s="80"/>
      <c r="E323" s="80"/>
      <c r="F323" s="113">
        <f>F324+F325+F326+F327+F328+F329</f>
        <v>0</v>
      </c>
      <c r="G323" s="113">
        <f t="shared" ref="G323:H323" si="32">G324+G325+G326+G327+G328+G329</f>
        <v>0</v>
      </c>
      <c r="H323" s="113">
        <f t="shared" si="32"/>
        <v>0</v>
      </c>
    </row>
    <row r="324" spans="2:8" hidden="1" outlineLevel="1" x14ac:dyDescent="0.3">
      <c r="B324" s="78"/>
      <c r="C324" s="73" t="s">
        <v>4</v>
      </c>
      <c r="D324" s="60"/>
      <c r="E324" s="60"/>
      <c r="F324" s="114"/>
      <c r="G324" s="114"/>
      <c r="H324" s="114"/>
    </row>
    <row r="325" spans="2:8" hidden="1" outlineLevel="1" x14ac:dyDescent="0.3">
      <c r="B325" s="78"/>
      <c r="C325" s="73" t="s">
        <v>3</v>
      </c>
      <c r="D325" s="60"/>
      <c r="E325" s="60"/>
      <c r="F325" s="114"/>
      <c r="G325" s="114"/>
      <c r="H325" s="114"/>
    </row>
    <row r="326" spans="2:8" hidden="1" outlineLevel="1" x14ac:dyDescent="0.3">
      <c r="B326" s="78"/>
      <c r="C326" s="73" t="s">
        <v>5</v>
      </c>
      <c r="D326" s="60"/>
      <c r="E326" s="60"/>
      <c r="F326" s="114"/>
      <c r="G326" s="114"/>
      <c r="H326" s="114"/>
    </row>
    <row r="327" spans="2:8" hidden="1" outlineLevel="1" x14ac:dyDescent="0.3">
      <c r="B327" s="78"/>
      <c r="C327" s="73" t="s">
        <v>6</v>
      </c>
      <c r="D327" s="60"/>
      <c r="E327" s="60"/>
      <c r="F327" s="114"/>
      <c r="G327" s="114"/>
      <c r="H327" s="114"/>
    </row>
    <row r="328" spans="2:8" hidden="1" outlineLevel="1" x14ac:dyDescent="0.3">
      <c r="B328" s="78"/>
      <c r="C328" s="73" t="s">
        <v>7</v>
      </c>
      <c r="D328" s="60"/>
      <c r="E328" s="60"/>
      <c r="F328" s="114"/>
      <c r="G328" s="114"/>
      <c r="H328" s="114"/>
    </row>
    <row r="329" spans="2:8" hidden="1" outlineLevel="1" x14ac:dyDescent="0.3">
      <c r="B329" s="78"/>
      <c r="C329" s="73" t="s">
        <v>8</v>
      </c>
      <c r="D329" s="60"/>
      <c r="E329" s="60"/>
      <c r="F329" s="114"/>
      <c r="G329" s="114"/>
      <c r="H329" s="114"/>
    </row>
    <row r="330" spans="2:8" collapsed="1" x14ac:dyDescent="0.3">
      <c r="B330" s="90" t="s">
        <v>172</v>
      </c>
      <c r="C330" s="77" t="s">
        <v>173</v>
      </c>
      <c r="D330" s="80"/>
      <c r="E330" s="80"/>
      <c r="F330" s="113">
        <f>F331+F332+F333+F334+F335+F336</f>
        <v>0</v>
      </c>
      <c r="G330" s="113">
        <f t="shared" ref="G330:H330" si="33">G331+G332+G333+G334+G335+G336</f>
        <v>0</v>
      </c>
      <c r="H330" s="113">
        <f t="shared" si="33"/>
        <v>0</v>
      </c>
    </row>
    <row r="331" spans="2:8" hidden="1" outlineLevel="1" x14ac:dyDescent="0.3">
      <c r="B331" s="78"/>
      <c r="C331" s="73" t="s">
        <v>4</v>
      </c>
      <c r="D331" s="60"/>
      <c r="E331" s="60"/>
      <c r="F331" s="114"/>
      <c r="G331" s="114"/>
      <c r="H331" s="114"/>
    </row>
    <row r="332" spans="2:8" hidden="1" outlineLevel="1" x14ac:dyDescent="0.3">
      <c r="B332" s="78"/>
      <c r="C332" s="73" t="s">
        <v>3</v>
      </c>
      <c r="D332" s="60"/>
      <c r="E332" s="60"/>
      <c r="F332" s="114"/>
      <c r="G332" s="114"/>
      <c r="H332" s="114"/>
    </row>
    <row r="333" spans="2:8" hidden="1" outlineLevel="1" x14ac:dyDescent="0.3">
      <c r="B333" s="78"/>
      <c r="C333" s="73" t="s">
        <v>5</v>
      </c>
      <c r="D333" s="60"/>
      <c r="E333" s="60"/>
      <c r="F333" s="114"/>
      <c r="G333" s="114"/>
      <c r="H333" s="114"/>
    </row>
    <row r="334" spans="2:8" hidden="1" outlineLevel="1" x14ac:dyDescent="0.3">
      <c r="B334" s="78"/>
      <c r="C334" s="73" t="s">
        <v>6</v>
      </c>
      <c r="D334" s="60"/>
      <c r="E334" s="60"/>
      <c r="F334" s="114"/>
      <c r="G334" s="114"/>
      <c r="H334" s="114"/>
    </row>
    <row r="335" spans="2:8" hidden="1" outlineLevel="1" x14ac:dyDescent="0.3">
      <c r="B335" s="78"/>
      <c r="C335" s="73" t="s">
        <v>7</v>
      </c>
      <c r="D335" s="60"/>
      <c r="E335" s="60"/>
      <c r="F335" s="114"/>
      <c r="G335" s="114"/>
      <c r="H335" s="114"/>
    </row>
    <row r="336" spans="2:8" hidden="1" outlineLevel="1" x14ac:dyDescent="0.3">
      <c r="B336" s="78"/>
      <c r="C336" s="73" t="s">
        <v>8</v>
      </c>
      <c r="D336" s="60"/>
      <c r="E336" s="60"/>
      <c r="F336" s="114"/>
      <c r="G336" s="114"/>
      <c r="H336" s="114"/>
    </row>
    <row r="337" spans="2:8" collapsed="1" x14ac:dyDescent="0.3">
      <c r="B337" s="70" t="s">
        <v>174</v>
      </c>
      <c r="C337" s="77" t="s">
        <v>175</v>
      </c>
      <c r="D337" s="80"/>
      <c r="E337" s="80"/>
      <c r="F337" s="113">
        <f>F338+F339+F340+F341+F342+F343</f>
        <v>0</v>
      </c>
      <c r="G337" s="113">
        <f t="shared" ref="G337:H337" si="34">G338+G339+G340+G341+G342+G343</f>
        <v>0</v>
      </c>
      <c r="H337" s="113">
        <f t="shared" si="34"/>
        <v>0</v>
      </c>
    </row>
    <row r="338" spans="2:8" hidden="1" outlineLevel="1" x14ac:dyDescent="0.3">
      <c r="B338" s="60"/>
      <c r="C338" s="73" t="s">
        <v>4</v>
      </c>
      <c r="D338" s="60"/>
      <c r="E338" s="60"/>
      <c r="F338" s="114"/>
      <c r="G338" s="114"/>
      <c r="H338" s="114"/>
    </row>
    <row r="339" spans="2:8" hidden="1" outlineLevel="1" x14ac:dyDescent="0.3">
      <c r="B339" s="60"/>
      <c r="C339" s="73" t="s">
        <v>3</v>
      </c>
      <c r="D339" s="60"/>
      <c r="E339" s="60"/>
      <c r="F339" s="114"/>
      <c r="G339" s="114"/>
      <c r="H339" s="114"/>
    </row>
    <row r="340" spans="2:8" hidden="1" outlineLevel="1" x14ac:dyDescent="0.3">
      <c r="B340" s="60"/>
      <c r="C340" s="73" t="s">
        <v>5</v>
      </c>
      <c r="D340" s="60"/>
      <c r="E340" s="60"/>
      <c r="F340" s="114"/>
      <c r="G340" s="114"/>
      <c r="H340" s="114"/>
    </row>
    <row r="341" spans="2:8" hidden="1" outlineLevel="1" x14ac:dyDescent="0.3">
      <c r="B341" s="60"/>
      <c r="C341" s="73" t="s">
        <v>6</v>
      </c>
      <c r="D341" s="60"/>
      <c r="E341" s="60"/>
      <c r="F341" s="114"/>
      <c r="G341" s="114"/>
      <c r="H341" s="114"/>
    </row>
    <row r="342" spans="2:8" hidden="1" outlineLevel="1" x14ac:dyDescent="0.3">
      <c r="B342" s="60"/>
      <c r="C342" s="73" t="s">
        <v>7</v>
      </c>
      <c r="D342" s="60"/>
      <c r="E342" s="60"/>
      <c r="F342" s="114"/>
      <c r="G342" s="114"/>
      <c r="H342" s="114"/>
    </row>
    <row r="343" spans="2:8" hidden="1" outlineLevel="1" x14ac:dyDescent="0.3">
      <c r="B343" s="60"/>
      <c r="C343" s="73" t="s">
        <v>8</v>
      </c>
      <c r="D343" s="60"/>
      <c r="E343" s="60"/>
      <c r="F343" s="114"/>
      <c r="G343" s="114"/>
      <c r="H343" s="114"/>
    </row>
    <row r="344" spans="2:8" collapsed="1" x14ac:dyDescent="0.3">
      <c r="B344" s="70" t="s">
        <v>176</v>
      </c>
      <c r="C344" s="77" t="s">
        <v>177</v>
      </c>
      <c r="D344" s="80"/>
      <c r="E344" s="80"/>
      <c r="F344" s="113">
        <f>F345+F346+F347+F348+F349+F350</f>
        <v>0</v>
      </c>
      <c r="G344" s="113">
        <f t="shared" ref="G344:H344" si="35">G345+G346+G347+G348+G349+G350</f>
        <v>0</v>
      </c>
      <c r="H344" s="113">
        <f t="shared" si="35"/>
        <v>0</v>
      </c>
    </row>
    <row r="345" spans="2:8" hidden="1" outlineLevel="1" x14ac:dyDescent="0.3">
      <c r="B345" s="78"/>
      <c r="C345" s="73" t="s">
        <v>4</v>
      </c>
      <c r="D345" s="60"/>
      <c r="E345" s="60"/>
      <c r="F345" s="114"/>
      <c r="G345" s="114"/>
      <c r="H345" s="114"/>
    </row>
    <row r="346" spans="2:8" hidden="1" outlineLevel="1" x14ac:dyDescent="0.3">
      <c r="B346" s="78"/>
      <c r="C346" s="73" t="s">
        <v>3</v>
      </c>
      <c r="D346" s="60"/>
      <c r="E346" s="60"/>
      <c r="F346" s="114"/>
      <c r="G346" s="114"/>
      <c r="H346" s="114"/>
    </row>
    <row r="347" spans="2:8" hidden="1" outlineLevel="1" x14ac:dyDescent="0.3">
      <c r="B347" s="78"/>
      <c r="C347" s="73" t="s">
        <v>5</v>
      </c>
      <c r="D347" s="60"/>
      <c r="E347" s="60"/>
      <c r="F347" s="114"/>
      <c r="G347" s="114"/>
      <c r="H347" s="114"/>
    </row>
    <row r="348" spans="2:8" hidden="1" outlineLevel="1" x14ac:dyDescent="0.3">
      <c r="B348" s="78"/>
      <c r="C348" s="73" t="s">
        <v>6</v>
      </c>
      <c r="D348" s="60"/>
      <c r="E348" s="60"/>
      <c r="F348" s="114"/>
      <c r="G348" s="114"/>
      <c r="H348" s="114"/>
    </row>
    <row r="349" spans="2:8" hidden="1" outlineLevel="1" x14ac:dyDescent="0.3">
      <c r="B349" s="78"/>
      <c r="C349" s="73" t="s">
        <v>7</v>
      </c>
      <c r="D349" s="60"/>
      <c r="E349" s="60"/>
      <c r="F349" s="114"/>
      <c r="G349" s="114"/>
      <c r="H349" s="114"/>
    </row>
    <row r="350" spans="2:8" hidden="1" outlineLevel="1" x14ac:dyDescent="0.3">
      <c r="B350" s="78"/>
      <c r="C350" s="73" t="s">
        <v>8</v>
      </c>
      <c r="D350" s="60"/>
      <c r="E350" s="60"/>
      <c r="F350" s="114"/>
      <c r="G350" s="114"/>
      <c r="H350" s="114"/>
    </row>
    <row r="351" spans="2:8" collapsed="1" x14ac:dyDescent="0.3">
      <c r="B351" s="70" t="s">
        <v>178</v>
      </c>
      <c r="C351" s="77" t="s">
        <v>179</v>
      </c>
      <c r="D351" s="80"/>
      <c r="E351" s="80"/>
      <c r="F351" s="113">
        <f>F352+F353+F354+F355+F356+F357</f>
        <v>0</v>
      </c>
      <c r="G351" s="113">
        <f t="shared" ref="G351:H351" si="36">G352+G353+G354+G355+G356+G357</f>
        <v>0</v>
      </c>
      <c r="H351" s="113">
        <f t="shared" si="36"/>
        <v>0</v>
      </c>
    </row>
    <row r="352" spans="2:8" hidden="1" outlineLevel="1" x14ac:dyDescent="0.3">
      <c r="B352" s="78"/>
      <c r="C352" s="73" t="s">
        <v>4</v>
      </c>
      <c r="D352" s="60"/>
      <c r="E352" s="60"/>
      <c r="F352" s="114"/>
      <c r="G352" s="114"/>
      <c r="H352" s="114"/>
    </row>
    <row r="353" spans="2:8" hidden="1" outlineLevel="1" x14ac:dyDescent="0.3">
      <c r="B353" s="78"/>
      <c r="C353" s="73" t="s">
        <v>3</v>
      </c>
      <c r="D353" s="60"/>
      <c r="E353" s="60"/>
      <c r="F353" s="114"/>
      <c r="G353" s="114"/>
      <c r="H353" s="114"/>
    </row>
    <row r="354" spans="2:8" hidden="1" outlineLevel="1" x14ac:dyDescent="0.3">
      <c r="B354" s="78"/>
      <c r="C354" s="73" t="s">
        <v>5</v>
      </c>
      <c r="D354" s="60"/>
      <c r="E354" s="60"/>
      <c r="F354" s="114"/>
      <c r="G354" s="114"/>
      <c r="H354" s="114"/>
    </row>
    <row r="355" spans="2:8" hidden="1" outlineLevel="1" x14ac:dyDescent="0.3">
      <c r="B355" s="78"/>
      <c r="C355" s="73" t="s">
        <v>6</v>
      </c>
      <c r="D355" s="60"/>
      <c r="E355" s="60"/>
      <c r="F355" s="114"/>
      <c r="G355" s="114"/>
      <c r="H355" s="114"/>
    </row>
    <row r="356" spans="2:8" hidden="1" outlineLevel="1" x14ac:dyDescent="0.3">
      <c r="B356" s="78"/>
      <c r="C356" s="73" t="s">
        <v>7</v>
      </c>
      <c r="D356" s="60"/>
      <c r="E356" s="60"/>
      <c r="F356" s="114"/>
      <c r="G356" s="114"/>
      <c r="H356" s="114"/>
    </row>
    <row r="357" spans="2:8" hidden="1" outlineLevel="1" x14ac:dyDescent="0.3">
      <c r="B357" s="78"/>
      <c r="C357" s="73" t="s">
        <v>8</v>
      </c>
      <c r="D357" s="60"/>
      <c r="E357" s="60"/>
      <c r="F357" s="114"/>
      <c r="G357" s="114"/>
      <c r="H357" s="114"/>
    </row>
    <row r="358" spans="2:8" collapsed="1" x14ac:dyDescent="0.3">
      <c r="B358" s="70" t="s">
        <v>180</v>
      </c>
      <c r="C358" s="77" t="s">
        <v>181</v>
      </c>
      <c r="D358" s="80"/>
      <c r="E358" s="80"/>
      <c r="F358" s="113">
        <f>F359+F360+F361+F362+F363+F364</f>
        <v>0</v>
      </c>
      <c r="G358" s="113">
        <f t="shared" ref="G358:H358" si="37">G359+G360+G361+G362+G363+G364</f>
        <v>0</v>
      </c>
      <c r="H358" s="113">
        <f t="shared" si="37"/>
        <v>0</v>
      </c>
    </row>
    <row r="359" spans="2:8" hidden="1" outlineLevel="1" x14ac:dyDescent="0.3">
      <c r="B359" s="78"/>
      <c r="C359" s="73" t="s">
        <v>4</v>
      </c>
      <c r="D359" s="60"/>
      <c r="E359" s="60"/>
      <c r="F359" s="114"/>
      <c r="G359" s="114"/>
      <c r="H359" s="114"/>
    </row>
    <row r="360" spans="2:8" hidden="1" outlineLevel="1" x14ac:dyDescent="0.3">
      <c r="B360" s="60"/>
      <c r="C360" s="73" t="s">
        <v>3</v>
      </c>
      <c r="D360" s="60"/>
      <c r="E360" s="60"/>
      <c r="F360" s="114"/>
      <c r="G360" s="114"/>
      <c r="H360" s="114"/>
    </row>
    <row r="361" spans="2:8" hidden="1" outlineLevel="1" x14ac:dyDescent="0.3">
      <c r="B361" s="60"/>
      <c r="C361" s="73" t="s">
        <v>5</v>
      </c>
      <c r="D361" s="60"/>
      <c r="E361" s="60"/>
      <c r="F361" s="114"/>
      <c r="G361" s="114"/>
      <c r="H361" s="114"/>
    </row>
    <row r="362" spans="2:8" hidden="1" outlineLevel="1" x14ac:dyDescent="0.3">
      <c r="B362" s="60"/>
      <c r="C362" s="73" t="s">
        <v>6</v>
      </c>
      <c r="D362" s="60"/>
      <c r="E362" s="60"/>
      <c r="F362" s="114"/>
      <c r="G362" s="114"/>
      <c r="H362" s="114"/>
    </row>
    <row r="363" spans="2:8" hidden="1" outlineLevel="1" x14ac:dyDescent="0.3">
      <c r="B363" s="60"/>
      <c r="C363" s="73" t="s">
        <v>7</v>
      </c>
      <c r="D363" s="60"/>
      <c r="E363" s="60"/>
      <c r="F363" s="114"/>
      <c r="G363" s="114"/>
      <c r="H363" s="114"/>
    </row>
    <row r="364" spans="2:8" hidden="1" outlineLevel="1" x14ac:dyDescent="0.3">
      <c r="B364" s="60"/>
      <c r="C364" s="73" t="s">
        <v>8</v>
      </c>
      <c r="D364" s="60"/>
      <c r="E364" s="60"/>
      <c r="F364" s="114"/>
      <c r="G364" s="114"/>
      <c r="H364" s="114"/>
    </row>
    <row r="365" spans="2:8" collapsed="1" x14ac:dyDescent="0.3">
      <c r="B365" s="70" t="s">
        <v>182</v>
      </c>
      <c r="C365" s="79" t="s">
        <v>183</v>
      </c>
      <c r="D365" s="80"/>
      <c r="E365" s="80"/>
      <c r="F365" s="113">
        <f>F366+F367+F368+F369+F370+F371</f>
        <v>0</v>
      </c>
      <c r="G365" s="113">
        <f t="shared" ref="G365:H365" si="38">G366+G367+G368+G369+G370+G371</f>
        <v>0</v>
      </c>
      <c r="H365" s="113">
        <f t="shared" si="38"/>
        <v>0</v>
      </c>
    </row>
    <row r="366" spans="2:8" hidden="1" outlineLevel="1" x14ac:dyDescent="0.3">
      <c r="B366" s="60"/>
      <c r="C366" s="73" t="s">
        <v>4</v>
      </c>
      <c r="D366" s="60"/>
      <c r="E366" s="60"/>
      <c r="F366" s="114"/>
      <c r="G366" s="114"/>
      <c r="H366" s="114"/>
    </row>
    <row r="367" spans="2:8" hidden="1" outlineLevel="1" x14ac:dyDescent="0.3">
      <c r="B367" s="60"/>
      <c r="C367" s="73" t="s">
        <v>3</v>
      </c>
      <c r="D367" s="60"/>
      <c r="E367" s="60"/>
      <c r="F367" s="114"/>
      <c r="G367" s="114"/>
      <c r="H367" s="114"/>
    </row>
    <row r="368" spans="2:8" hidden="1" outlineLevel="1" x14ac:dyDescent="0.3">
      <c r="B368" s="60"/>
      <c r="C368" s="73" t="s">
        <v>5</v>
      </c>
      <c r="D368" s="60"/>
      <c r="E368" s="60"/>
      <c r="F368" s="114"/>
      <c r="G368" s="114"/>
      <c r="H368" s="114"/>
    </row>
    <row r="369" spans="2:8" hidden="1" outlineLevel="1" x14ac:dyDescent="0.3">
      <c r="B369" s="60"/>
      <c r="C369" s="73" t="s">
        <v>6</v>
      </c>
      <c r="D369" s="60"/>
      <c r="E369" s="60"/>
      <c r="F369" s="114"/>
      <c r="G369" s="114"/>
      <c r="H369" s="114"/>
    </row>
    <row r="370" spans="2:8" hidden="1" outlineLevel="1" x14ac:dyDescent="0.3">
      <c r="B370" s="60"/>
      <c r="C370" s="73" t="s">
        <v>7</v>
      </c>
      <c r="D370" s="60"/>
      <c r="E370" s="60"/>
      <c r="F370" s="114"/>
      <c r="G370" s="114"/>
      <c r="H370" s="114"/>
    </row>
    <row r="371" spans="2:8" hidden="1" outlineLevel="1" x14ac:dyDescent="0.3">
      <c r="B371" s="60"/>
      <c r="C371" s="73" t="s">
        <v>8</v>
      </c>
      <c r="D371" s="60"/>
      <c r="E371" s="60"/>
      <c r="F371" s="114"/>
      <c r="G371" s="114"/>
      <c r="H371" s="114"/>
    </row>
    <row r="372" spans="2:8" collapsed="1" x14ac:dyDescent="0.3">
      <c r="B372" s="70" t="s">
        <v>184</v>
      </c>
      <c r="C372" s="77" t="s">
        <v>185</v>
      </c>
      <c r="D372" s="80"/>
      <c r="E372" s="80"/>
      <c r="F372" s="113">
        <f>F373+F374+F375+F376+F377+F378</f>
        <v>0</v>
      </c>
      <c r="G372" s="113">
        <f t="shared" ref="G372:H372" si="39">G373+G374+G375+G376+G377+G378</f>
        <v>0</v>
      </c>
      <c r="H372" s="113">
        <f t="shared" si="39"/>
        <v>0</v>
      </c>
    </row>
    <row r="373" spans="2:8" hidden="1" outlineLevel="1" x14ac:dyDescent="0.3">
      <c r="B373" s="78"/>
      <c r="C373" s="73" t="s">
        <v>4</v>
      </c>
      <c r="D373" s="60"/>
      <c r="E373" s="60"/>
      <c r="F373" s="114"/>
      <c r="G373" s="114"/>
      <c r="H373" s="114"/>
    </row>
    <row r="374" spans="2:8" hidden="1" outlineLevel="1" x14ac:dyDescent="0.3">
      <c r="B374" s="78"/>
      <c r="C374" s="73" t="s">
        <v>3</v>
      </c>
      <c r="D374" s="60"/>
      <c r="E374" s="60"/>
      <c r="F374" s="114"/>
      <c r="G374" s="114"/>
      <c r="H374" s="114"/>
    </row>
    <row r="375" spans="2:8" hidden="1" outlineLevel="1" x14ac:dyDescent="0.3">
      <c r="B375" s="78"/>
      <c r="C375" s="73" t="s">
        <v>5</v>
      </c>
      <c r="D375" s="60"/>
      <c r="E375" s="60"/>
      <c r="F375" s="114"/>
      <c r="G375" s="114"/>
      <c r="H375" s="114"/>
    </row>
    <row r="376" spans="2:8" hidden="1" outlineLevel="1" x14ac:dyDescent="0.3">
      <c r="B376" s="78"/>
      <c r="C376" s="73" t="s">
        <v>6</v>
      </c>
      <c r="D376" s="60"/>
      <c r="E376" s="60"/>
      <c r="F376" s="114"/>
      <c r="G376" s="114"/>
      <c r="H376" s="114"/>
    </row>
    <row r="377" spans="2:8" hidden="1" outlineLevel="1" x14ac:dyDescent="0.3">
      <c r="B377" s="78"/>
      <c r="C377" s="73" t="s">
        <v>7</v>
      </c>
      <c r="D377" s="60"/>
      <c r="E377" s="60"/>
      <c r="F377" s="114"/>
      <c r="G377" s="114"/>
      <c r="H377" s="114"/>
    </row>
    <row r="378" spans="2:8" hidden="1" outlineLevel="1" x14ac:dyDescent="0.3">
      <c r="B378" s="78"/>
      <c r="C378" s="73" t="s">
        <v>8</v>
      </c>
      <c r="D378" s="60"/>
      <c r="E378" s="60"/>
      <c r="F378" s="114"/>
      <c r="G378" s="114"/>
      <c r="H378" s="114"/>
    </row>
    <row r="379" spans="2:8" collapsed="1" x14ac:dyDescent="0.3">
      <c r="B379" s="70" t="s">
        <v>186</v>
      </c>
      <c r="C379" s="77" t="s">
        <v>187</v>
      </c>
      <c r="D379" s="80"/>
      <c r="E379" s="80"/>
      <c r="F379" s="113">
        <f>F380+F381+F382+F383+F384+F385</f>
        <v>0</v>
      </c>
      <c r="G379" s="113">
        <f t="shared" ref="G379:H379" si="40">G380+G381+G382+G383+G384+G385</f>
        <v>0</v>
      </c>
      <c r="H379" s="113">
        <f t="shared" si="40"/>
        <v>0</v>
      </c>
    </row>
    <row r="380" spans="2:8" hidden="1" outlineLevel="1" x14ac:dyDescent="0.3">
      <c r="B380" s="78"/>
      <c r="C380" s="73" t="s">
        <v>4</v>
      </c>
      <c r="D380" s="60"/>
      <c r="E380" s="60"/>
      <c r="F380" s="114"/>
      <c r="G380" s="114"/>
      <c r="H380" s="114"/>
    </row>
    <row r="381" spans="2:8" hidden="1" outlineLevel="1" x14ac:dyDescent="0.3">
      <c r="B381" s="78"/>
      <c r="C381" s="73" t="s">
        <v>3</v>
      </c>
      <c r="D381" s="60"/>
      <c r="E381" s="60"/>
      <c r="F381" s="114"/>
      <c r="G381" s="114"/>
      <c r="H381" s="114"/>
    </row>
    <row r="382" spans="2:8" hidden="1" outlineLevel="1" x14ac:dyDescent="0.3">
      <c r="B382" s="78"/>
      <c r="C382" s="73" t="s">
        <v>5</v>
      </c>
      <c r="D382" s="60"/>
      <c r="E382" s="60"/>
      <c r="F382" s="114"/>
      <c r="G382" s="114"/>
      <c r="H382" s="114"/>
    </row>
    <row r="383" spans="2:8" hidden="1" outlineLevel="1" x14ac:dyDescent="0.3">
      <c r="B383" s="78"/>
      <c r="C383" s="73" t="s">
        <v>6</v>
      </c>
      <c r="D383" s="60"/>
      <c r="E383" s="60"/>
      <c r="F383" s="114"/>
      <c r="G383" s="114"/>
      <c r="H383" s="114"/>
    </row>
    <row r="384" spans="2:8" hidden="1" outlineLevel="1" x14ac:dyDescent="0.3">
      <c r="B384" s="78"/>
      <c r="C384" s="73" t="s">
        <v>7</v>
      </c>
      <c r="D384" s="60"/>
      <c r="E384" s="60"/>
      <c r="F384" s="114"/>
      <c r="G384" s="114"/>
      <c r="H384" s="114"/>
    </row>
    <row r="385" spans="2:8" hidden="1" outlineLevel="1" x14ac:dyDescent="0.3">
      <c r="B385" s="78"/>
      <c r="C385" s="73" t="s">
        <v>8</v>
      </c>
      <c r="D385" s="60"/>
      <c r="E385" s="60"/>
      <c r="F385" s="114"/>
      <c r="G385" s="114"/>
      <c r="H385" s="114"/>
    </row>
    <row r="386" spans="2:8" collapsed="1" x14ac:dyDescent="0.3">
      <c r="B386" s="70" t="s">
        <v>188</v>
      </c>
      <c r="C386" s="77" t="s">
        <v>189</v>
      </c>
      <c r="D386" s="80"/>
      <c r="E386" s="80"/>
      <c r="F386" s="113">
        <f>F387+F388+F389+F390+F391+F392</f>
        <v>0</v>
      </c>
      <c r="G386" s="113">
        <f t="shared" ref="G386:H386" si="41">G387+G388+G389+G390+G391+G392</f>
        <v>0</v>
      </c>
      <c r="H386" s="113">
        <f t="shared" si="41"/>
        <v>0</v>
      </c>
    </row>
    <row r="387" spans="2:8" hidden="1" outlineLevel="1" x14ac:dyDescent="0.3">
      <c r="B387" s="78"/>
      <c r="C387" s="73" t="s">
        <v>4</v>
      </c>
      <c r="D387" s="60"/>
      <c r="E387" s="60"/>
      <c r="F387" s="114"/>
      <c r="G387" s="114"/>
      <c r="H387" s="114"/>
    </row>
    <row r="388" spans="2:8" hidden="1" outlineLevel="1" x14ac:dyDescent="0.3">
      <c r="B388" s="78"/>
      <c r="C388" s="73" t="s">
        <v>3</v>
      </c>
      <c r="D388" s="60"/>
      <c r="E388" s="60"/>
      <c r="F388" s="114"/>
      <c r="G388" s="114"/>
      <c r="H388" s="114"/>
    </row>
    <row r="389" spans="2:8" hidden="1" outlineLevel="1" x14ac:dyDescent="0.3">
      <c r="B389" s="78"/>
      <c r="C389" s="73" t="s">
        <v>5</v>
      </c>
      <c r="D389" s="60"/>
      <c r="E389" s="60"/>
      <c r="F389" s="114"/>
      <c r="G389" s="114"/>
      <c r="H389" s="114"/>
    </row>
    <row r="390" spans="2:8" hidden="1" outlineLevel="1" x14ac:dyDescent="0.3">
      <c r="B390" s="78"/>
      <c r="C390" s="73" t="s">
        <v>6</v>
      </c>
      <c r="D390" s="60"/>
      <c r="E390" s="60"/>
      <c r="F390" s="114"/>
      <c r="G390" s="114"/>
      <c r="H390" s="114"/>
    </row>
    <row r="391" spans="2:8" hidden="1" outlineLevel="1" x14ac:dyDescent="0.3">
      <c r="B391" s="78"/>
      <c r="C391" s="73" t="s">
        <v>7</v>
      </c>
      <c r="D391" s="60"/>
      <c r="E391" s="60"/>
      <c r="F391" s="114"/>
      <c r="G391" s="114"/>
      <c r="H391" s="114"/>
    </row>
    <row r="392" spans="2:8" hidden="1" outlineLevel="1" x14ac:dyDescent="0.3">
      <c r="B392" s="78"/>
      <c r="C392" s="73" t="s">
        <v>8</v>
      </c>
      <c r="D392" s="60"/>
      <c r="E392" s="60"/>
      <c r="F392" s="114"/>
      <c r="G392" s="114"/>
      <c r="H392" s="114"/>
    </row>
    <row r="393" spans="2:8" collapsed="1" x14ac:dyDescent="0.3">
      <c r="B393" s="70" t="s">
        <v>190</v>
      </c>
      <c r="C393" s="77" t="s">
        <v>191</v>
      </c>
      <c r="D393" s="80"/>
      <c r="E393" s="80"/>
      <c r="F393" s="113">
        <f>F394+F395+F396+F397+F398+F399</f>
        <v>0</v>
      </c>
      <c r="G393" s="113">
        <f t="shared" ref="G393:H393" si="42">G394+G395+G396+G397+G398+G399</f>
        <v>0</v>
      </c>
      <c r="H393" s="113">
        <f t="shared" si="42"/>
        <v>0</v>
      </c>
    </row>
    <row r="394" spans="2:8" hidden="1" outlineLevel="1" x14ac:dyDescent="0.3">
      <c r="B394" s="78"/>
      <c r="C394" s="73" t="s">
        <v>4</v>
      </c>
      <c r="D394" s="60"/>
      <c r="E394" s="60"/>
      <c r="F394" s="114"/>
      <c r="G394" s="114"/>
      <c r="H394" s="114"/>
    </row>
    <row r="395" spans="2:8" hidden="1" outlineLevel="1" x14ac:dyDescent="0.3">
      <c r="B395" s="78"/>
      <c r="C395" s="73" t="s">
        <v>3</v>
      </c>
      <c r="D395" s="60"/>
      <c r="E395" s="60"/>
      <c r="F395" s="114"/>
      <c r="G395" s="114"/>
      <c r="H395" s="114"/>
    </row>
    <row r="396" spans="2:8" hidden="1" outlineLevel="1" x14ac:dyDescent="0.3">
      <c r="B396" s="78"/>
      <c r="C396" s="73" t="s">
        <v>5</v>
      </c>
      <c r="D396" s="60"/>
      <c r="E396" s="60"/>
      <c r="F396" s="114"/>
      <c r="G396" s="114"/>
      <c r="H396" s="114"/>
    </row>
    <row r="397" spans="2:8" hidden="1" outlineLevel="1" x14ac:dyDescent="0.3">
      <c r="B397" s="78"/>
      <c r="C397" s="73" t="s">
        <v>6</v>
      </c>
      <c r="D397" s="60"/>
      <c r="E397" s="60"/>
      <c r="F397" s="114"/>
      <c r="G397" s="114"/>
      <c r="H397" s="114"/>
    </row>
    <row r="398" spans="2:8" hidden="1" outlineLevel="1" x14ac:dyDescent="0.3">
      <c r="B398" s="78"/>
      <c r="C398" s="73" t="s">
        <v>7</v>
      </c>
      <c r="D398" s="60"/>
      <c r="E398" s="60"/>
      <c r="F398" s="114"/>
      <c r="G398" s="114"/>
      <c r="H398" s="114"/>
    </row>
    <row r="399" spans="2:8" hidden="1" outlineLevel="1" x14ac:dyDescent="0.3">
      <c r="B399" s="78"/>
      <c r="C399" s="73" t="s">
        <v>8</v>
      </c>
      <c r="D399" s="60"/>
      <c r="E399" s="60"/>
      <c r="F399" s="114"/>
      <c r="G399" s="114"/>
      <c r="H399" s="114"/>
    </row>
    <row r="400" spans="2:8" collapsed="1" x14ac:dyDescent="0.3">
      <c r="B400" s="70" t="s">
        <v>192</v>
      </c>
      <c r="C400" s="77" t="s">
        <v>193</v>
      </c>
      <c r="D400" s="80"/>
      <c r="E400" s="80"/>
      <c r="F400" s="113">
        <f>F401+F402+F403+F404+F405+F406</f>
        <v>0</v>
      </c>
      <c r="G400" s="113">
        <f t="shared" ref="G400:H400" si="43">G401+G402+G403+G404+G405+G406</f>
        <v>0</v>
      </c>
      <c r="H400" s="113">
        <f t="shared" si="43"/>
        <v>0</v>
      </c>
    </row>
    <row r="401" spans="2:8" hidden="1" outlineLevel="1" x14ac:dyDescent="0.3">
      <c r="B401" s="60"/>
      <c r="C401" s="73" t="s">
        <v>4</v>
      </c>
      <c r="D401" s="60"/>
      <c r="E401" s="60"/>
      <c r="F401" s="114"/>
      <c r="G401" s="114"/>
      <c r="H401" s="114"/>
    </row>
    <row r="402" spans="2:8" hidden="1" outlineLevel="1" x14ac:dyDescent="0.3">
      <c r="B402" s="60"/>
      <c r="C402" s="73" t="s">
        <v>3</v>
      </c>
      <c r="D402" s="60"/>
      <c r="E402" s="60"/>
      <c r="F402" s="114"/>
      <c r="G402" s="114"/>
      <c r="H402" s="114"/>
    </row>
    <row r="403" spans="2:8" hidden="1" outlineLevel="1" x14ac:dyDescent="0.3">
      <c r="B403" s="60"/>
      <c r="C403" s="73" t="s">
        <v>5</v>
      </c>
      <c r="D403" s="60"/>
      <c r="E403" s="60"/>
      <c r="F403" s="114"/>
      <c r="G403" s="114"/>
      <c r="H403" s="114"/>
    </row>
    <row r="404" spans="2:8" hidden="1" outlineLevel="1" x14ac:dyDescent="0.3">
      <c r="B404" s="60"/>
      <c r="C404" s="73" t="s">
        <v>6</v>
      </c>
      <c r="D404" s="60"/>
      <c r="E404" s="60"/>
      <c r="F404" s="114"/>
      <c r="G404" s="114"/>
      <c r="H404" s="114"/>
    </row>
    <row r="405" spans="2:8" hidden="1" outlineLevel="1" x14ac:dyDescent="0.3">
      <c r="B405" s="60"/>
      <c r="C405" s="73" t="s">
        <v>7</v>
      </c>
      <c r="D405" s="60"/>
      <c r="E405" s="60"/>
      <c r="F405" s="114"/>
      <c r="G405" s="114"/>
      <c r="H405" s="114"/>
    </row>
    <row r="406" spans="2:8" hidden="1" outlineLevel="1" x14ac:dyDescent="0.3">
      <c r="B406" s="60"/>
      <c r="C406" s="73" t="s">
        <v>8</v>
      </c>
      <c r="D406" s="60"/>
      <c r="E406" s="60"/>
      <c r="F406" s="114"/>
      <c r="G406" s="114"/>
      <c r="H406" s="114"/>
    </row>
    <row r="407" spans="2:8" collapsed="1" x14ac:dyDescent="0.3">
      <c r="B407" s="70" t="s">
        <v>194</v>
      </c>
      <c r="C407" s="79" t="s">
        <v>195</v>
      </c>
      <c r="D407" s="80"/>
      <c r="E407" s="80"/>
      <c r="F407" s="113">
        <f>F408+F409+F410+F411+F412+F413</f>
        <v>0</v>
      </c>
      <c r="G407" s="113">
        <f t="shared" ref="G407:H407" si="44">G408+G409+G410+G411+G412+G413</f>
        <v>0</v>
      </c>
      <c r="H407" s="113">
        <f t="shared" si="44"/>
        <v>0</v>
      </c>
    </row>
    <row r="408" spans="2:8" hidden="1" outlineLevel="1" x14ac:dyDescent="0.3">
      <c r="B408" s="60"/>
      <c r="C408" s="73" t="s">
        <v>4</v>
      </c>
      <c r="D408" s="60"/>
      <c r="E408" s="60"/>
      <c r="F408" s="114"/>
      <c r="G408" s="114"/>
      <c r="H408" s="114"/>
    </row>
    <row r="409" spans="2:8" hidden="1" outlineLevel="1" x14ac:dyDescent="0.3">
      <c r="B409" s="60"/>
      <c r="C409" s="73" t="s">
        <v>3</v>
      </c>
      <c r="D409" s="60"/>
      <c r="E409" s="60"/>
      <c r="F409" s="114"/>
      <c r="G409" s="114"/>
      <c r="H409" s="114"/>
    </row>
    <row r="410" spans="2:8" hidden="1" outlineLevel="1" x14ac:dyDescent="0.3">
      <c r="B410" s="60"/>
      <c r="C410" s="73" t="s">
        <v>5</v>
      </c>
      <c r="D410" s="60"/>
      <c r="E410" s="60"/>
      <c r="F410" s="114"/>
      <c r="G410" s="114"/>
      <c r="H410" s="114"/>
    </row>
    <row r="411" spans="2:8" hidden="1" outlineLevel="1" x14ac:dyDescent="0.3">
      <c r="B411" s="60"/>
      <c r="C411" s="73" t="s">
        <v>6</v>
      </c>
      <c r="D411" s="60"/>
      <c r="E411" s="60"/>
      <c r="F411" s="114"/>
      <c r="G411" s="114"/>
      <c r="H411" s="114"/>
    </row>
    <row r="412" spans="2:8" hidden="1" outlineLevel="1" x14ac:dyDescent="0.3">
      <c r="B412" s="60"/>
      <c r="C412" s="73" t="s">
        <v>7</v>
      </c>
      <c r="D412" s="60"/>
      <c r="E412" s="60"/>
      <c r="F412" s="114"/>
      <c r="G412" s="114"/>
      <c r="H412" s="114"/>
    </row>
    <row r="413" spans="2:8" hidden="1" outlineLevel="1" x14ac:dyDescent="0.3">
      <c r="B413" s="60"/>
      <c r="C413" s="73" t="s">
        <v>8</v>
      </c>
      <c r="D413" s="60"/>
      <c r="E413" s="60"/>
      <c r="F413" s="114"/>
      <c r="G413" s="114"/>
      <c r="H413" s="114"/>
    </row>
    <row r="414" spans="2:8" collapsed="1" x14ac:dyDescent="0.3">
      <c r="B414" s="70" t="s">
        <v>196</v>
      </c>
      <c r="C414" s="79" t="s">
        <v>197</v>
      </c>
      <c r="D414" s="80"/>
      <c r="E414" s="80"/>
      <c r="F414" s="113">
        <f>F415+F416+F417+F418+F419+F420</f>
        <v>0</v>
      </c>
      <c r="G414" s="113">
        <f t="shared" ref="G414:H414" si="45">G415+G416+G417+G418+G419+G420</f>
        <v>0</v>
      </c>
      <c r="H414" s="113">
        <f t="shared" si="45"/>
        <v>0</v>
      </c>
    </row>
    <row r="415" spans="2:8" hidden="1" outlineLevel="1" x14ac:dyDescent="0.3">
      <c r="B415" s="115"/>
      <c r="C415" s="116" t="s">
        <v>4</v>
      </c>
      <c r="D415" s="60"/>
      <c r="E415" s="60"/>
      <c r="F415" s="114"/>
      <c r="G415" s="114"/>
      <c r="H415" s="114"/>
    </row>
    <row r="416" spans="2:8" hidden="1" outlineLevel="1" x14ac:dyDescent="0.3">
      <c r="B416" s="115"/>
      <c r="C416" s="116" t="s">
        <v>3</v>
      </c>
      <c r="D416" s="60"/>
      <c r="E416" s="60"/>
      <c r="F416" s="114"/>
      <c r="G416" s="114"/>
      <c r="H416" s="114"/>
    </row>
    <row r="417" spans="2:8" hidden="1" outlineLevel="1" x14ac:dyDescent="0.3">
      <c r="B417" s="115"/>
      <c r="C417" s="116" t="s">
        <v>5</v>
      </c>
      <c r="D417" s="60"/>
      <c r="E417" s="60"/>
      <c r="F417" s="114"/>
      <c r="G417" s="114"/>
      <c r="H417" s="114"/>
    </row>
    <row r="418" spans="2:8" hidden="1" outlineLevel="1" x14ac:dyDescent="0.3">
      <c r="B418" s="115"/>
      <c r="C418" s="116" t="s">
        <v>6</v>
      </c>
      <c r="D418" s="60"/>
      <c r="E418" s="60"/>
      <c r="F418" s="114"/>
      <c r="G418" s="114"/>
      <c r="H418" s="114"/>
    </row>
    <row r="419" spans="2:8" hidden="1" outlineLevel="1" x14ac:dyDescent="0.3">
      <c r="B419" s="115"/>
      <c r="C419" s="116" t="s">
        <v>7</v>
      </c>
      <c r="D419" s="60"/>
      <c r="E419" s="60"/>
      <c r="F419" s="114"/>
      <c r="G419" s="114"/>
      <c r="H419" s="114"/>
    </row>
    <row r="420" spans="2:8" hidden="1" outlineLevel="1" x14ac:dyDescent="0.3">
      <c r="B420" s="115"/>
      <c r="C420" s="116" t="s">
        <v>8</v>
      </c>
      <c r="D420" s="60"/>
      <c r="E420" s="60"/>
      <c r="F420" s="114"/>
      <c r="G420" s="114"/>
      <c r="H420" s="114"/>
    </row>
    <row r="421" spans="2:8" collapsed="1" x14ac:dyDescent="0.3">
      <c r="B421" s="86" t="s">
        <v>198</v>
      </c>
      <c r="C421" s="79" t="s">
        <v>199</v>
      </c>
      <c r="D421" s="80"/>
      <c r="E421" s="80"/>
      <c r="F421" s="113">
        <f>F422+F423+F424+F425+F426+F427</f>
        <v>0</v>
      </c>
      <c r="G421" s="113">
        <f t="shared" ref="G421:H421" si="46">G422+G423+G424+G425+G426+G427</f>
        <v>0</v>
      </c>
      <c r="H421" s="113">
        <f t="shared" si="46"/>
        <v>0</v>
      </c>
    </row>
    <row r="422" spans="2:8" hidden="1" outlineLevel="1" x14ac:dyDescent="0.3">
      <c r="B422" s="115"/>
      <c r="C422" s="116" t="s">
        <v>4</v>
      </c>
      <c r="D422" s="60"/>
      <c r="E422" s="60"/>
      <c r="F422" s="114"/>
      <c r="G422" s="114"/>
      <c r="H422" s="114"/>
    </row>
    <row r="423" spans="2:8" hidden="1" outlineLevel="1" x14ac:dyDescent="0.3">
      <c r="B423" s="115"/>
      <c r="C423" s="116" t="s">
        <v>3</v>
      </c>
      <c r="D423" s="60"/>
      <c r="E423" s="60"/>
      <c r="F423" s="114"/>
      <c r="G423" s="114"/>
      <c r="H423" s="114"/>
    </row>
    <row r="424" spans="2:8" hidden="1" outlineLevel="1" x14ac:dyDescent="0.3">
      <c r="B424" s="115"/>
      <c r="C424" s="116" t="s">
        <v>5</v>
      </c>
      <c r="D424" s="60"/>
      <c r="E424" s="60"/>
      <c r="F424" s="114"/>
      <c r="G424" s="114"/>
      <c r="H424" s="114"/>
    </row>
    <row r="425" spans="2:8" hidden="1" outlineLevel="1" x14ac:dyDescent="0.3">
      <c r="B425" s="115"/>
      <c r="C425" s="116" t="s">
        <v>6</v>
      </c>
      <c r="D425" s="60"/>
      <c r="E425" s="60"/>
      <c r="F425" s="114"/>
      <c r="G425" s="114"/>
      <c r="H425" s="114"/>
    </row>
    <row r="426" spans="2:8" hidden="1" outlineLevel="1" x14ac:dyDescent="0.3">
      <c r="B426" s="115"/>
      <c r="C426" s="116" t="s">
        <v>7</v>
      </c>
      <c r="D426" s="60"/>
      <c r="E426" s="60"/>
      <c r="F426" s="114"/>
      <c r="G426" s="114"/>
      <c r="H426" s="114"/>
    </row>
    <row r="427" spans="2:8" hidden="1" outlineLevel="1" x14ac:dyDescent="0.3">
      <c r="B427" s="115"/>
      <c r="C427" s="116" t="s">
        <v>8</v>
      </c>
      <c r="D427" s="60"/>
      <c r="E427" s="60"/>
      <c r="F427" s="114"/>
      <c r="G427" s="114"/>
      <c r="H427" s="114"/>
    </row>
    <row r="428" spans="2:8" collapsed="1" x14ac:dyDescent="0.3">
      <c r="B428" s="86" t="s">
        <v>200</v>
      </c>
      <c r="C428" s="79" t="s">
        <v>201</v>
      </c>
      <c r="D428" s="80"/>
      <c r="E428" s="80"/>
      <c r="F428" s="113">
        <f>F429+F430+F431+F432+F433+F434</f>
        <v>0</v>
      </c>
      <c r="G428" s="113">
        <f t="shared" ref="G428:H428" si="47">G429+G430+G431+G432+G433+G434</f>
        <v>0</v>
      </c>
      <c r="H428" s="113">
        <f t="shared" si="47"/>
        <v>0</v>
      </c>
    </row>
    <row r="429" spans="2:8" hidden="1" outlineLevel="1" x14ac:dyDescent="0.3">
      <c r="B429" s="115"/>
      <c r="C429" s="116" t="s">
        <v>4</v>
      </c>
      <c r="D429" s="60"/>
      <c r="E429" s="60"/>
      <c r="F429" s="114"/>
      <c r="G429" s="114"/>
      <c r="H429" s="114"/>
    </row>
    <row r="430" spans="2:8" hidden="1" outlineLevel="1" x14ac:dyDescent="0.3">
      <c r="B430" s="115"/>
      <c r="C430" s="116" t="s">
        <v>3</v>
      </c>
      <c r="D430" s="60"/>
      <c r="E430" s="60"/>
      <c r="F430" s="114"/>
      <c r="G430" s="114"/>
      <c r="H430" s="114"/>
    </row>
    <row r="431" spans="2:8" hidden="1" outlineLevel="1" x14ac:dyDescent="0.3">
      <c r="B431" s="115"/>
      <c r="C431" s="116" t="s">
        <v>5</v>
      </c>
      <c r="D431" s="60"/>
      <c r="E431" s="60"/>
      <c r="F431" s="114"/>
      <c r="G431" s="114"/>
      <c r="H431" s="114"/>
    </row>
    <row r="432" spans="2:8" hidden="1" outlineLevel="1" x14ac:dyDescent="0.3">
      <c r="B432" s="115"/>
      <c r="C432" s="116" t="s">
        <v>6</v>
      </c>
      <c r="D432" s="60"/>
      <c r="E432" s="60"/>
      <c r="F432" s="114"/>
      <c r="G432" s="114"/>
      <c r="H432" s="114"/>
    </row>
    <row r="433" spans="2:8" hidden="1" outlineLevel="1" x14ac:dyDescent="0.3">
      <c r="B433" s="115"/>
      <c r="C433" s="116" t="s">
        <v>7</v>
      </c>
      <c r="D433" s="60"/>
      <c r="E433" s="60"/>
      <c r="F433" s="114"/>
      <c r="G433" s="114"/>
      <c r="H433" s="114"/>
    </row>
    <row r="434" spans="2:8" hidden="1" outlineLevel="1" x14ac:dyDescent="0.3">
      <c r="B434" s="115"/>
      <c r="C434" s="116" t="s">
        <v>8</v>
      </c>
      <c r="D434" s="60"/>
      <c r="E434" s="60"/>
      <c r="F434" s="114"/>
      <c r="G434" s="114"/>
      <c r="H434" s="114"/>
    </row>
    <row r="435" spans="2:8" collapsed="1" x14ac:dyDescent="0.3">
      <c r="B435" s="86" t="s">
        <v>202</v>
      </c>
      <c r="C435" s="79" t="s">
        <v>203</v>
      </c>
      <c r="D435" s="80"/>
      <c r="E435" s="80"/>
      <c r="F435" s="113">
        <f>F436+F437+F438+F439+F440+F441</f>
        <v>0</v>
      </c>
      <c r="G435" s="113">
        <f t="shared" ref="G435:H435" si="48">G436+G437+G438+G439+G440+G441</f>
        <v>0</v>
      </c>
      <c r="H435" s="113">
        <f t="shared" si="48"/>
        <v>0</v>
      </c>
    </row>
    <row r="436" spans="2:8" hidden="1" outlineLevel="1" x14ac:dyDescent="0.3">
      <c r="B436" s="60"/>
      <c r="C436" s="73" t="s">
        <v>4</v>
      </c>
      <c r="D436" s="60"/>
      <c r="E436" s="60"/>
      <c r="F436" s="114"/>
      <c r="G436" s="114"/>
      <c r="H436" s="114"/>
    </row>
    <row r="437" spans="2:8" hidden="1" outlineLevel="1" x14ac:dyDescent="0.3">
      <c r="B437" s="60"/>
      <c r="C437" s="73" t="s">
        <v>3</v>
      </c>
      <c r="D437" s="60"/>
      <c r="E437" s="60"/>
      <c r="F437" s="114"/>
      <c r="G437" s="114"/>
      <c r="H437" s="114"/>
    </row>
    <row r="438" spans="2:8" hidden="1" outlineLevel="1" x14ac:dyDescent="0.3">
      <c r="B438" s="60"/>
      <c r="C438" s="73" t="s">
        <v>5</v>
      </c>
      <c r="D438" s="60"/>
      <c r="E438" s="60"/>
      <c r="F438" s="114"/>
      <c r="G438" s="114"/>
      <c r="H438" s="114"/>
    </row>
    <row r="439" spans="2:8" hidden="1" outlineLevel="1" x14ac:dyDescent="0.3">
      <c r="B439" s="60"/>
      <c r="C439" s="73" t="s">
        <v>6</v>
      </c>
      <c r="D439" s="60"/>
      <c r="E439" s="60"/>
      <c r="F439" s="114"/>
      <c r="G439" s="114"/>
      <c r="H439" s="114"/>
    </row>
    <row r="440" spans="2:8" hidden="1" outlineLevel="1" x14ac:dyDescent="0.3">
      <c r="B440" s="60"/>
      <c r="C440" s="73" t="s">
        <v>7</v>
      </c>
      <c r="D440" s="60"/>
      <c r="E440" s="60"/>
      <c r="F440" s="114"/>
      <c r="G440" s="114"/>
      <c r="H440" s="114"/>
    </row>
    <row r="441" spans="2:8" hidden="1" outlineLevel="1" x14ac:dyDescent="0.3">
      <c r="B441" s="60"/>
      <c r="C441" s="73" t="s">
        <v>8</v>
      </c>
      <c r="D441" s="60"/>
      <c r="E441" s="60"/>
      <c r="F441" s="114"/>
      <c r="G441" s="114"/>
      <c r="H441" s="114"/>
    </row>
    <row r="442" spans="2:8" ht="21.75" customHeight="1" collapsed="1" x14ac:dyDescent="0.3">
      <c r="B442" s="70" t="s">
        <v>204</v>
      </c>
      <c r="C442" s="77" t="s">
        <v>205</v>
      </c>
      <c r="D442" s="80"/>
      <c r="E442" s="80"/>
      <c r="F442" s="113">
        <f>F443+F444+F445+F446+F447+F448</f>
        <v>0</v>
      </c>
      <c r="G442" s="113">
        <f t="shared" ref="G442:H442" si="49">G443+G444+G445+G446+G447+G448</f>
        <v>0</v>
      </c>
      <c r="H442" s="113">
        <f t="shared" si="49"/>
        <v>0</v>
      </c>
    </row>
    <row r="443" spans="2:8" hidden="1" outlineLevel="1" x14ac:dyDescent="0.3">
      <c r="B443" s="60"/>
      <c r="C443" s="73" t="s">
        <v>4</v>
      </c>
      <c r="D443" s="60"/>
      <c r="E443" s="60"/>
      <c r="F443" s="114"/>
      <c r="G443" s="114"/>
      <c r="H443" s="114"/>
    </row>
    <row r="444" spans="2:8" hidden="1" outlineLevel="1" x14ac:dyDescent="0.3">
      <c r="B444" s="60"/>
      <c r="C444" s="73" t="s">
        <v>3</v>
      </c>
      <c r="D444" s="60"/>
      <c r="E444" s="60"/>
      <c r="F444" s="114"/>
      <c r="G444" s="114"/>
      <c r="H444" s="114"/>
    </row>
    <row r="445" spans="2:8" hidden="1" outlineLevel="1" x14ac:dyDescent="0.3">
      <c r="B445" s="60"/>
      <c r="C445" s="73" t="s">
        <v>5</v>
      </c>
      <c r="D445" s="60"/>
      <c r="E445" s="60"/>
      <c r="F445" s="114"/>
      <c r="G445" s="114"/>
      <c r="H445" s="114"/>
    </row>
    <row r="446" spans="2:8" hidden="1" outlineLevel="1" x14ac:dyDescent="0.3">
      <c r="B446" s="60"/>
      <c r="C446" s="73" t="s">
        <v>6</v>
      </c>
      <c r="D446" s="60"/>
      <c r="E446" s="60"/>
      <c r="F446" s="114"/>
      <c r="G446" s="114"/>
      <c r="H446" s="114"/>
    </row>
    <row r="447" spans="2:8" hidden="1" outlineLevel="1" x14ac:dyDescent="0.3">
      <c r="B447" s="60"/>
      <c r="C447" s="73" t="s">
        <v>7</v>
      </c>
      <c r="D447" s="60"/>
      <c r="E447" s="60"/>
      <c r="F447" s="114"/>
      <c r="G447" s="114"/>
      <c r="H447" s="114"/>
    </row>
    <row r="448" spans="2:8" hidden="1" outlineLevel="1" x14ac:dyDescent="0.3">
      <c r="B448" s="60"/>
      <c r="C448" s="73" t="s">
        <v>8</v>
      </c>
      <c r="D448" s="60"/>
      <c r="E448" s="60"/>
      <c r="F448" s="114"/>
      <c r="G448" s="114"/>
      <c r="H448" s="114"/>
    </row>
    <row r="449" spans="2:8" collapsed="1" x14ac:dyDescent="0.3">
      <c r="B449" s="59" t="s">
        <v>206</v>
      </c>
      <c r="C449" s="79" t="s">
        <v>207</v>
      </c>
      <c r="D449" s="60"/>
      <c r="E449" s="60"/>
      <c r="F449" s="117">
        <f>F450+F451+F452+F453+F454+F455</f>
        <v>0</v>
      </c>
      <c r="G449" s="117">
        <f t="shared" ref="G449:H449" si="50">G450+G451+G452+G453+G454+G455</f>
        <v>0</v>
      </c>
      <c r="H449" s="117">
        <f t="shared" si="50"/>
        <v>0</v>
      </c>
    </row>
    <row r="450" spans="2:8" hidden="1" outlineLevel="1" x14ac:dyDescent="0.3">
      <c r="B450" s="60"/>
      <c r="C450" s="73" t="s">
        <v>4</v>
      </c>
      <c r="D450" s="60"/>
      <c r="E450" s="60"/>
      <c r="F450" s="114"/>
      <c r="G450" s="114"/>
      <c r="H450" s="114"/>
    </row>
    <row r="451" spans="2:8" hidden="1" outlineLevel="1" x14ac:dyDescent="0.3">
      <c r="B451" s="60"/>
      <c r="C451" s="73" t="s">
        <v>3</v>
      </c>
      <c r="D451" s="60"/>
      <c r="E451" s="60"/>
      <c r="F451" s="114"/>
      <c r="G451" s="114"/>
      <c r="H451" s="114"/>
    </row>
    <row r="452" spans="2:8" hidden="1" outlineLevel="1" x14ac:dyDescent="0.3">
      <c r="B452" s="60"/>
      <c r="C452" s="73" t="s">
        <v>5</v>
      </c>
      <c r="D452" s="60"/>
      <c r="E452" s="60"/>
      <c r="F452" s="114"/>
      <c r="G452" s="114"/>
      <c r="H452" s="114"/>
    </row>
    <row r="453" spans="2:8" hidden="1" outlineLevel="1" x14ac:dyDescent="0.3">
      <c r="B453" s="60"/>
      <c r="C453" s="73" t="s">
        <v>6</v>
      </c>
      <c r="D453" s="60"/>
      <c r="E453" s="60"/>
      <c r="F453" s="114"/>
      <c r="G453" s="114"/>
      <c r="H453" s="114"/>
    </row>
    <row r="454" spans="2:8" hidden="1" outlineLevel="1" x14ac:dyDescent="0.3">
      <c r="B454" s="60"/>
      <c r="C454" s="73" t="s">
        <v>7</v>
      </c>
      <c r="D454" s="60"/>
      <c r="E454" s="60"/>
      <c r="F454" s="114"/>
      <c r="G454" s="114"/>
      <c r="H454" s="114"/>
    </row>
    <row r="455" spans="2:8" hidden="1" outlineLevel="1" x14ac:dyDescent="0.3">
      <c r="B455" s="60"/>
      <c r="C455" s="73" t="s">
        <v>8</v>
      </c>
      <c r="D455" s="60"/>
      <c r="E455" s="60"/>
      <c r="F455" s="114"/>
      <c r="G455" s="114"/>
      <c r="H455" s="114"/>
    </row>
    <row r="456" spans="2:8" ht="18" collapsed="1" x14ac:dyDescent="0.3">
      <c r="B456" s="67" t="s">
        <v>208</v>
      </c>
      <c r="C456" s="68" t="s">
        <v>2</v>
      </c>
      <c r="D456" s="67"/>
      <c r="E456" s="67"/>
      <c r="F456" s="69">
        <f>F457+F462+F467</f>
        <v>0</v>
      </c>
      <c r="G456" s="69">
        <f t="shared" ref="G456:H456" si="51">G457+G462+G467</f>
        <v>0</v>
      </c>
      <c r="H456" s="69">
        <f t="shared" si="51"/>
        <v>0</v>
      </c>
    </row>
    <row r="457" spans="2:8" hidden="1" outlineLevel="1" x14ac:dyDescent="0.3">
      <c r="B457" s="70" t="s">
        <v>209</v>
      </c>
      <c r="C457" s="71" t="s">
        <v>210</v>
      </c>
      <c r="D457" s="80"/>
      <c r="E457" s="80"/>
      <c r="F457" s="91">
        <f>F458+F459+F460+F461</f>
        <v>0</v>
      </c>
      <c r="G457" s="91">
        <f t="shared" ref="G457:H457" si="52">G458+G459+G460+G461</f>
        <v>0</v>
      </c>
      <c r="H457" s="91">
        <f t="shared" si="52"/>
        <v>0</v>
      </c>
    </row>
    <row r="458" spans="2:8" hidden="1" outlineLevel="1" x14ac:dyDescent="0.3">
      <c r="B458" s="60"/>
      <c r="C458" s="73" t="s">
        <v>211</v>
      </c>
      <c r="D458" s="60"/>
      <c r="E458" s="60"/>
      <c r="F458" s="81"/>
      <c r="G458" s="81"/>
      <c r="H458" s="81"/>
    </row>
    <row r="459" spans="2:8" hidden="1" outlineLevel="1" x14ac:dyDescent="0.3">
      <c r="B459" s="60"/>
      <c r="C459" s="73" t="s">
        <v>212</v>
      </c>
      <c r="D459" s="60"/>
      <c r="E459" s="60"/>
      <c r="F459" s="81"/>
      <c r="G459" s="81"/>
      <c r="H459" s="81"/>
    </row>
    <row r="460" spans="2:8" hidden="1" outlineLevel="1" x14ac:dyDescent="0.3">
      <c r="B460" s="60"/>
      <c r="C460" s="73" t="s">
        <v>213</v>
      </c>
      <c r="D460" s="60"/>
      <c r="E460" s="60"/>
      <c r="F460" s="81"/>
      <c r="G460" s="81"/>
      <c r="H460" s="81"/>
    </row>
    <row r="461" spans="2:8" hidden="1" outlineLevel="1" x14ac:dyDescent="0.3">
      <c r="B461" s="60"/>
      <c r="C461" s="73" t="s">
        <v>214</v>
      </c>
      <c r="D461" s="60"/>
      <c r="E461" s="60"/>
      <c r="F461" s="81"/>
      <c r="G461" s="81"/>
      <c r="H461" s="81"/>
    </row>
    <row r="462" spans="2:8" hidden="1" outlineLevel="1" x14ac:dyDescent="0.3">
      <c r="B462" s="70" t="s">
        <v>215</v>
      </c>
      <c r="C462" s="71" t="s">
        <v>216</v>
      </c>
      <c r="D462" s="80"/>
      <c r="E462" s="80"/>
      <c r="F462" s="91">
        <f>F463+F464+F465+F466</f>
        <v>0</v>
      </c>
      <c r="G462" s="91">
        <f t="shared" ref="G462:H462" si="53">G463+G464+G465+G466</f>
        <v>0</v>
      </c>
      <c r="H462" s="91">
        <f t="shared" si="53"/>
        <v>0</v>
      </c>
    </row>
    <row r="463" spans="2:8" hidden="1" outlineLevel="1" x14ac:dyDescent="0.3">
      <c r="B463" s="59"/>
      <c r="C463" s="61" t="s">
        <v>217</v>
      </c>
      <c r="D463" s="60"/>
      <c r="E463" s="60"/>
      <c r="F463" s="81"/>
      <c r="G463" s="81"/>
      <c r="H463" s="81"/>
    </row>
    <row r="464" spans="2:8" hidden="1" outlineLevel="1" x14ac:dyDescent="0.3">
      <c r="B464" s="60"/>
      <c r="C464" s="73" t="s">
        <v>218</v>
      </c>
      <c r="D464" s="60"/>
      <c r="E464" s="60"/>
      <c r="F464" s="81"/>
      <c r="G464" s="81"/>
      <c r="H464" s="81"/>
    </row>
    <row r="465" spans="2:8" hidden="1" outlineLevel="1" x14ac:dyDescent="0.3">
      <c r="B465" s="60"/>
      <c r="C465" s="73" t="s">
        <v>219</v>
      </c>
      <c r="D465" s="60"/>
      <c r="E465" s="60"/>
      <c r="F465" s="81"/>
      <c r="G465" s="81"/>
      <c r="H465" s="81"/>
    </row>
    <row r="466" spans="2:8" hidden="1" outlineLevel="1" x14ac:dyDescent="0.3">
      <c r="B466" s="60"/>
      <c r="C466" s="73" t="s">
        <v>220</v>
      </c>
      <c r="D466" s="60"/>
      <c r="E466" s="60"/>
      <c r="F466" s="81"/>
      <c r="G466" s="81"/>
      <c r="H466" s="81"/>
    </row>
    <row r="467" spans="2:8" hidden="1" outlineLevel="1" x14ac:dyDescent="0.3">
      <c r="B467" s="70" t="s">
        <v>221</v>
      </c>
      <c r="C467" s="71" t="s">
        <v>222</v>
      </c>
      <c r="D467" s="80"/>
      <c r="E467" s="80"/>
      <c r="F467" s="91">
        <f>F468+F469+F470+F471</f>
        <v>0</v>
      </c>
      <c r="G467" s="91">
        <f t="shared" ref="G467:H467" si="54">G468+G469+G470+G471</f>
        <v>0</v>
      </c>
      <c r="H467" s="91">
        <f t="shared" si="54"/>
        <v>0</v>
      </c>
    </row>
    <row r="468" spans="2:8" hidden="1" outlineLevel="1" x14ac:dyDescent="0.3">
      <c r="B468" s="60"/>
      <c r="C468" s="73" t="s">
        <v>223</v>
      </c>
      <c r="D468" s="60"/>
      <c r="E468" s="60"/>
      <c r="F468" s="81"/>
      <c r="G468" s="81"/>
      <c r="H468" s="81"/>
    </row>
    <row r="469" spans="2:8" hidden="1" outlineLevel="1" x14ac:dyDescent="0.3">
      <c r="B469" s="60"/>
      <c r="C469" s="73" t="s">
        <v>224</v>
      </c>
      <c r="D469" s="60"/>
      <c r="E469" s="60"/>
      <c r="F469" s="81"/>
      <c r="G469" s="81"/>
      <c r="H469" s="81"/>
    </row>
    <row r="470" spans="2:8" hidden="1" outlineLevel="1" x14ac:dyDescent="0.3">
      <c r="B470" s="59"/>
      <c r="C470" s="61" t="s">
        <v>225</v>
      </c>
      <c r="D470" s="60"/>
      <c r="E470" s="60"/>
      <c r="F470" s="81"/>
      <c r="G470" s="81"/>
      <c r="H470" s="81"/>
    </row>
    <row r="471" spans="2:8" hidden="1" outlineLevel="1" x14ac:dyDescent="0.3">
      <c r="B471" s="60"/>
      <c r="C471" s="73" t="s">
        <v>226</v>
      </c>
      <c r="D471" s="60"/>
      <c r="E471" s="60"/>
      <c r="F471" s="81"/>
      <c r="G471" s="81"/>
      <c r="H471" s="81"/>
    </row>
    <row r="472" spans="2:8" ht="36" collapsed="1" x14ac:dyDescent="0.3">
      <c r="B472" s="118" t="s">
        <v>227</v>
      </c>
      <c r="C472" s="68" t="s">
        <v>288</v>
      </c>
      <c r="D472" s="67"/>
      <c r="E472" s="67"/>
      <c r="F472" s="69"/>
      <c r="G472" s="95">
        <f>G473+G475+G485+G498+G505+G506+G507+G508+G509+G510+G511+G512</f>
        <v>1230.9000000000001</v>
      </c>
      <c r="H472" s="95">
        <f>H473+H475+H485+H498+H505+H506+H507+H508+H509+H510+H511+H512</f>
        <v>11844.835300000002</v>
      </c>
    </row>
    <row r="473" spans="2:8" x14ac:dyDescent="0.3">
      <c r="B473" s="70" t="s">
        <v>228</v>
      </c>
      <c r="C473" s="71" t="s">
        <v>229</v>
      </c>
      <c r="D473" s="80"/>
      <c r="E473" s="80"/>
      <c r="F473" s="91"/>
      <c r="G473" s="97">
        <f>G474</f>
        <v>8</v>
      </c>
      <c r="H473" s="97">
        <f>H474</f>
        <v>98.402519999999996</v>
      </c>
    </row>
    <row r="474" spans="2:8" ht="49.5" x14ac:dyDescent="0.3">
      <c r="B474" s="59"/>
      <c r="C474" s="119" t="str">
        <f>'[2]28а) ТП до 35 не город готов'!B15</f>
        <v>Строительство ТП-278/594 от ПС 35/10 кВ "Терезе" -
тр-р ОМП 10/10 УХЛ1 10/0,23кВ 1/1-0) на КТП-278/594 (8 кВт)
Богатырев М-А.А. ТУ  №1113-12-17 от 07.12.2017 Дог №1113 от 18.01.2018</v>
      </c>
      <c r="D474" s="107">
        <f>'[2]28а) ТП до 35 не город готов'!C15</f>
        <v>2018</v>
      </c>
      <c r="E474" s="59">
        <f>'[2]28а) ТП до 35 не город готов'!D15</f>
        <v>10</v>
      </c>
      <c r="F474" s="59"/>
      <c r="G474" s="108">
        <f>'[2]28а) ТП до 35 не город готов'!F15</f>
        <v>8</v>
      </c>
      <c r="H474" s="108">
        <f>'[2]28а) ТП до 35 не город готов'!G15</f>
        <v>98.402519999999996</v>
      </c>
    </row>
    <row r="475" spans="2:8" x14ac:dyDescent="0.3">
      <c r="B475" s="80"/>
      <c r="C475" s="71" t="s">
        <v>230</v>
      </c>
      <c r="D475" s="80"/>
      <c r="E475" s="80"/>
      <c r="F475" s="91"/>
      <c r="G475" s="97">
        <f>G476+G477+G478+G479+G480+G481+G482+G483+G484</f>
        <v>404.9</v>
      </c>
      <c r="H475" s="97">
        <f>H476+H477+H478+H479+H480+H481+H482+H483+H484</f>
        <v>4035.8363099999997</v>
      </c>
    </row>
    <row r="476" spans="2:8" ht="49.5" x14ac:dyDescent="0.3">
      <c r="B476" s="60"/>
      <c r="C476" s="73" t="str">
        <f>'[2]28а) ТП до 35 не город готов'!B17</f>
        <v>Реконструкция ВЛ-10 КВ Ф-344 от ПС Архыз с  
(увелич. протяж. (L-310 м), и устан КТП 158/344 100 кВА
Васильев О.И. ТУ  №236-03-17 от 31.03.2017 Дог №236 от 05.04.2017</v>
      </c>
      <c r="D476" s="107">
        <f>'[2]28а) ТП до 35 не город готов'!C17</f>
        <v>2017</v>
      </c>
      <c r="E476" s="59">
        <f>'[2]28а) ТП до 35 не город готов'!D17</f>
        <v>10</v>
      </c>
      <c r="F476" s="59"/>
      <c r="G476" s="108">
        <f>'[2]28а) ТП до 35 не город готов'!F17</f>
        <v>50</v>
      </c>
      <c r="H476" s="108">
        <f>'[2]28а) ТП до 35 не город готов'!G17</f>
        <v>427.084</v>
      </c>
    </row>
    <row r="477" spans="2:8" ht="66" x14ac:dyDescent="0.3">
      <c r="B477" s="60"/>
      <c r="C477" s="73" t="str">
        <f>'[2]28а) ТП до 35 не город готов'!B19</f>
        <v>Строительство ВЛ-0,4 кВ (L- 200 м)
от ТП-170/310, строительство ТП-170/310 100 кВА, 
тр-р ТМГ11-100/10/0,4 ( У/Zн-11) на КТП-170/310 (50 кВт)
Ижаева Ф.Х. ТУ  №187 от 24.09.2018 Дог №187/2018/КЧф/ЗЭС от 25.09.2018</v>
      </c>
      <c r="D477" s="107">
        <f>'[2]28а) ТП до 35 не город готов'!C19</f>
        <v>2018</v>
      </c>
      <c r="E477" s="59">
        <f>'[2]28а) ТП до 35 не город готов'!D19</f>
        <v>10</v>
      </c>
      <c r="F477" s="59"/>
      <c r="G477" s="108">
        <f>'[2]28а) ТП до 35 не город готов'!F19</f>
        <v>50</v>
      </c>
      <c r="H477" s="108">
        <f>'[2]28а) ТП до 35 не город готов'!G19</f>
        <v>426.60958999999997</v>
      </c>
    </row>
    <row r="478" spans="2:8" ht="66" x14ac:dyDescent="0.3">
      <c r="B478" s="60"/>
      <c r="C478" s="73" t="str">
        <f>'[2]28а) ТП до 35 не город готов'!B21</f>
        <v>Реконструкция с увелич. протяженности ВЛ-10 кВ (L- 300 м)
 Ф-559 от ПС 35/10 кВ "Конзавод", строительство ТП-307/559 100 кВА, 
тр-р 10 кВ ТМГ11-100/10-У1 на  КТП-307/559 (15 кВт)
Тамбиева А.А. ТУ  №461-05-18 от 24.05.2018 Дог №461 от 04.06.2018</v>
      </c>
      <c r="D478" s="107">
        <f>'[2]28а) ТП до 35 не город готов'!C21</f>
        <v>2018</v>
      </c>
      <c r="E478" s="59">
        <f>'[2]28а) ТП до 35 не город готов'!D21</f>
        <v>10</v>
      </c>
      <c r="F478" s="59"/>
      <c r="G478" s="108">
        <f>'[2]28а) ТП до 35 не город готов'!F21</f>
        <v>15</v>
      </c>
      <c r="H478" s="108">
        <f>'[2]28а) ТП до 35 не город готов'!G21</f>
        <v>419.93067000000002</v>
      </c>
    </row>
    <row r="479" spans="2:8" ht="49.5" x14ac:dyDescent="0.3">
      <c r="B479" s="60"/>
      <c r="C479" s="73" t="str">
        <f>'[2]28а) ТП до 35 не город готов'!B22</f>
        <v>Реконструкция  ВЛ-10 кВ  с увелич. протяж. (L- 470 м) и строительство  ТП-77/859-   
тр-р силовой 10 кВ; ТМГ-100/10/0,4 У1, на КТП – 77/ 859 ф-859  ПС Заречная (14,9 кВт)
Абдоков К.А. (Дог. №537 от 27.06.2018; ТУ №537-06-18 от 07.06.2018)</v>
      </c>
      <c r="D479" s="59">
        <f>'[2]28а) ТП до 35 не город готов'!C22</f>
        <v>2019</v>
      </c>
      <c r="E479" s="59">
        <f>'[2]28а) ТП до 35 не город готов'!D22</f>
        <v>10</v>
      </c>
      <c r="F479" s="59"/>
      <c r="G479" s="108">
        <f>'[2]28а) ТП до 35 не город готов'!F22</f>
        <v>14.9</v>
      </c>
      <c r="H479" s="108">
        <f>'[2]28а) ТП до 35 не город готов'!G22</f>
        <v>403.36809999999997</v>
      </c>
    </row>
    <row r="480" spans="2:8" ht="49.5" x14ac:dyDescent="0.3">
      <c r="B480" s="60"/>
      <c r="C480" s="73" t="str">
        <f>'[2]28а) ТП до 35 не город готов'!B23</f>
        <v xml:space="preserve">Реконструкция ВЛ-10 с увелич. протяж. (L- 30 м)  от Ф-313, 
стр-во ВЛ-0,4 кВ протяж. (L- 480 м) от ТП 176/313, стр-во ТП 176/313, 100 кВА (15 кВт)
Борлаков Т.А. (Дог. №1338 от 02.10.2019; ТУ №1338 от 19.09.2019)   </v>
      </c>
      <c r="D480" s="59">
        <f>'[2]28а) ТП до 35 не город готов'!C23</f>
        <v>2019</v>
      </c>
      <c r="E480" s="59">
        <f>'[2]28а) ТП до 35 не город готов'!D23</f>
        <v>10</v>
      </c>
      <c r="F480" s="59"/>
      <c r="G480" s="108">
        <f>'[2]28а) ТП до 35 не город готов'!F23</f>
        <v>15</v>
      </c>
      <c r="H480" s="108">
        <f>'[2]28а) ТП до 35 не город готов'!G23</f>
        <v>175.76776999999998</v>
      </c>
    </row>
    <row r="481" spans="2:8" ht="33" x14ac:dyDescent="0.3">
      <c r="B481" s="60"/>
      <c r="C481" s="73" t="str">
        <f>'[2]28а) ТП до 35 не город готов'!B24</f>
        <v xml:space="preserve">Строительство ВЛ-0,4 кВ протяж. (L- 230 м) от ТП 3/803 и стр-во КТП 3/803-100 кВА (10 кВт)
Найманов А.А. (Дог. №528 от 04.02.2019; ТУ №528 от 23.01.2019) </v>
      </c>
      <c r="D481" s="59">
        <f>'[2]28а) ТП до 35 не город готов'!C24</f>
        <v>2019</v>
      </c>
      <c r="E481" s="59">
        <f>'[2]28а) ТП до 35 не город готов'!D24</f>
        <v>10</v>
      </c>
      <c r="F481" s="59"/>
      <c r="G481" s="108">
        <f>'[2]28а) ТП до 35 не город готов'!F24</f>
        <v>10</v>
      </c>
      <c r="H481" s="108">
        <f>'[2]28а) ТП до 35 не город готов'!G24</f>
        <v>528.94272999999998</v>
      </c>
    </row>
    <row r="482" spans="2:8" ht="49.5" x14ac:dyDescent="0.3">
      <c r="B482" s="60"/>
      <c r="C482" s="73" t="str">
        <f>'[2]28а) ТП до 35 не город готов'!B25</f>
        <v>Реконструкция КТП 251/511 от ПС Хабез-100 кВА (100 кВт)
ООО "Земля" (Дог.№1095 от 08.08.2019; ТУ №1095 от 01.07.2019)     
Дог №148/2019  от 24.06.2019"</v>
      </c>
      <c r="D482" s="59">
        <f>'[2]28а) ТП до 35 не город готов'!C25</f>
        <v>2019</v>
      </c>
      <c r="E482" s="59">
        <f>'[2]28а) ТП до 35 не город готов'!D25</f>
        <v>10</v>
      </c>
      <c r="F482" s="59"/>
      <c r="G482" s="108">
        <f>'[2]28а) ТП до 35 не город готов'!F25</f>
        <v>100</v>
      </c>
      <c r="H482" s="108">
        <f>'[2]28а) ТП до 35 не город готов'!G25</f>
        <v>503.81567000000001</v>
      </c>
    </row>
    <row r="483" spans="2:8" ht="66" x14ac:dyDescent="0.3">
      <c r="B483" s="60"/>
      <c r="C483" s="73" t="str">
        <f>'[2]28а) ТП до 35 не город готов'!B26</f>
        <v xml:space="preserve">Реконструкция ВЛ-10 кВ с увелич. протяж. (L- 200 м)  Ф-463 от ПС Теберда,
стр-во КТП 9/463-100 кВА, стр-во отпайки КЛ-10 кВ от Ф-463 ПС Теберда (70 кВт)
Байтокова С. (Дог. №490 от 27.12.2018; ТУ №490 от 27.12.2018)                                           
</v>
      </c>
      <c r="D483" s="59">
        <f>'[2]28а) ТП до 35 не город готов'!C26</f>
        <v>2019</v>
      </c>
      <c r="E483" s="59">
        <f>'[2]28а) ТП до 35 не город готов'!D26</f>
        <v>10</v>
      </c>
      <c r="F483" s="59"/>
      <c r="G483" s="108">
        <f>'[2]28а) ТП до 35 не город готов'!F26</f>
        <v>70</v>
      </c>
      <c r="H483" s="108">
        <f>'[2]28а) ТП до 35 не город готов'!G26</f>
        <v>515.78329999999994</v>
      </c>
    </row>
    <row r="484" spans="2:8" ht="66" x14ac:dyDescent="0.3">
      <c r="B484" s="60"/>
      <c r="C484" s="73" t="str">
        <f>'[2]28а) ТП до 35 не город готов'!B27</f>
        <v xml:space="preserve">Реконструкция ВЛ-10 кВ с увелич. протяж. (L- 80 м) Ф-468 от ПС Теберда 
стр-во КТП 61/468 - 100 кВА (80 кВт)
Лайпанов А.М. (Дог.№1160 от 15.08.2019; ТУ №1160 от 18.07.2019)                              
</v>
      </c>
      <c r="D484" s="59">
        <f>'[2]28а) ТП до 35 не город готов'!C27</f>
        <v>2019</v>
      </c>
      <c r="E484" s="59">
        <f>'[2]28а) ТП до 35 не город готов'!D27</f>
        <v>10</v>
      </c>
      <c r="F484" s="59"/>
      <c r="G484" s="108">
        <f>'[2]28а) ТП до 35 не город готов'!F27</f>
        <v>80</v>
      </c>
      <c r="H484" s="108">
        <f>'[2]28а) ТП до 35 не город готов'!G27</f>
        <v>634.53448000000003</v>
      </c>
    </row>
    <row r="485" spans="2:8" x14ac:dyDescent="0.3">
      <c r="B485" s="60"/>
      <c r="C485" s="71" t="s">
        <v>231</v>
      </c>
      <c r="D485" s="80"/>
      <c r="E485" s="80"/>
      <c r="F485" s="91"/>
      <c r="G485" s="97">
        <f>G486+G487+G488+G489+G490+G491+G492+G493+G494+G495+G496+G497</f>
        <v>463</v>
      </c>
      <c r="H485" s="97">
        <f t="shared" ref="H485" si="55">H486+H487+H488+H489+H490+H491+H492+H493+H494+H495+H496+H497</f>
        <v>4452.526530000001</v>
      </c>
    </row>
    <row r="486" spans="2:8" ht="66" x14ac:dyDescent="0.3">
      <c r="B486" s="60"/>
      <c r="C486" s="73" t="str">
        <f>'[2]28а) ТП до 35 не город готов'!B29</f>
        <v>Реконструкция ВЛ-10 кВ Ф-857 от ПС Заречная 
увелич. протяж. (L-490 м), стр-во ВЛ-0,4 кВ (L-160),
и устан КТП 250 кВА
Батруков А.К. ТУ  №519-06-16 от 16.06.2016 Дог №519 от 19.10.2016</v>
      </c>
      <c r="D486" s="107">
        <f>'[2]28а) ТП до 35 не город готов'!C29</f>
        <v>2017</v>
      </c>
      <c r="E486" s="59">
        <f>'[2]28а) ТП до 35 не город готов'!D29</f>
        <v>10</v>
      </c>
      <c r="F486" s="59"/>
      <c r="G486" s="108">
        <f>'[2]28а) ТП до 35 не город готов'!F29</f>
        <v>3</v>
      </c>
      <c r="H486" s="108">
        <f>'[2]28а) ТП до 35 не город готов'!G29</f>
        <v>403.29476</v>
      </c>
    </row>
    <row r="487" spans="2:8" ht="66" x14ac:dyDescent="0.3">
      <c r="B487" s="60"/>
      <c r="C487" s="73" t="str">
        <f>'[2]28а) ТП до 35 не город готов'!B30</f>
        <v>Реконструкция ВЛ-10 кВ  Ф-379 от ПС Курджиново с увелич. протяж. (L-120 м), 
строительство ТП-67/379  
Трансформатор ТМГ11-160/10/0,4 на КТП - 67/379 (55 кВт)
Урусов А.М. ТУ  №427-05-18 от 17.05.2018 Дог №427 от 05.06.2018</v>
      </c>
      <c r="D487" s="107">
        <f>'[2]28а) ТП до 35 не город готов'!C30</f>
        <v>2018</v>
      </c>
      <c r="E487" s="59">
        <f>'[2]28а) ТП до 35 не город готов'!D30</f>
        <v>110</v>
      </c>
      <c r="F487" s="59"/>
      <c r="G487" s="108">
        <f>'[2]28а) ТП до 35 не город готов'!F30</f>
        <v>55</v>
      </c>
      <c r="H487" s="108">
        <f>'[2]28а) ТП до 35 не город готов'!G30</f>
        <v>188.33081999999999</v>
      </c>
    </row>
    <row r="488" spans="2:8" ht="66" x14ac:dyDescent="0.3">
      <c r="B488" s="60"/>
      <c r="C488" s="73" t="str">
        <f>'[2]28а) ТП до 35 не город готов'!B32</f>
        <v>Строительство  ВЛ-0,4 кВ  (L- 300 м) от ТП-163/345, 
строительство ТП-163/345 160 кВА, 
тр-р ТМГ11-160/10/0,4 ( У/Zн-11) на   КТП-163/345 (120 кВт)
Лепшокова Л.Д. ТУ  №216-03-16 от 22.03.2016 Дог №216 от 25.03.2016</v>
      </c>
      <c r="D488" s="107">
        <f>'[2]28а) ТП до 35 не город готов'!C32</f>
        <v>2018</v>
      </c>
      <c r="E488" s="59">
        <f>'[2]28а) ТП до 35 не город готов'!D32</f>
        <v>10</v>
      </c>
      <c r="F488" s="59"/>
      <c r="G488" s="108">
        <f>'[2]28а) ТП до 35 не город готов'!F32</f>
        <v>120</v>
      </c>
      <c r="H488" s="108">
        <f>'[2]28а) ТП до 35 не город готов'!G32</f>
        <v>306.64175</v>
      </c>
    </row>
    <row r="489" spans="2:8" ht="49.5" x14ac:dyDescent="0.3">
      <c r="B489" s="60"/>
      <c r="C489" s="73" t="str">
        <f>'[2]28а) ТП до 35 не город готов'!B33</f>
        <v>Строительство  ТП 21/859 160 кВА 
трансформатор ТМГ 11-160/10/0.4 на ТП 21/859 (5 кВт)
Хачуков М.Х. ТУ  №116-02-18 от 20.02.2018 Дог №116 от 22.02.2018</v>
      </c>
      <c r="D489" s="107">
        <f>'[2]28а) ТП до 35 не город готов'!C33</f>
        <v>2018</v>
      </c>
      <c r="E489" s="59">
        <f>'[2]28а) ТП до 35 не город готов'!D33</f>
        <v>10</v>
      </c>
      <c r="F489" s="59"/>
      <c r="G489" s="108">
        <f>'[2]28а) ТП до 35 не город готов'!F33</f>
        <v>5</v>
      </c>
      <c r="H489" s="108">
        <f>'[2]28а) ТП до 35 не город готов'!G33</f>
        <v>196.46333000000001</v>
      </c>
    </row>
    <row r="490" spans="2:8" ht="49.5" x14ac:dyDescent="0.3">
      <c r="B490" s="60"/>
      <c r="C490" s="73" t="str">
        <f>'[2]28а) ТП до 35 не город готов'!B34</f>
        <v xml:space="preserve">Реконструкция ВЛ-10 кВ с увелич. протяж. (L- 170 м) и стр-во КТП 173/958 - 250 кВА 
Ф-958 от ПС Лунная Поляна (15 кВт)
Биджиев А.Х. (Дог.324 от 04.06.2019; ТУ №324 от 30.10.2018)       </v>
      </c>
      <c r="D490" s="59">
        <f>'[2]28а) ТП до 35 не город готов'!C34</f>
        <v>2019</v>
      </c>
      <c r="E490" s="59">
        <f>'[2]28а) ТП до 35 не город готов'!D34</f>
        <v>10</v>
      </c>
      <c r="F490" s="59"/>
      <c r="G490" s="108">
        <f>'[2]28а) ТП до 35 не город готов'!F34</f>
        <v>15</v>
      </c>
      <c r="H490" s="108">
        <f>'[2]28а) ТП до 35 не город готов'!G34</f>
        <v>687.95461999999998</v>
      </c>
    </row>
    <row r="491" spans="2:8" ht="49.5" x14ac:dyDescent="0.3">
      <c r="B491" s="60"/>
      <c r="C491" s="73" t="str">
        <f>'[2]28а) ТП до 35 не город готов'!B35</f>
        <v xml:space="preserve">Реконструкция ВЛ 10 кВ с увелич. протяж. (L- 350 м) 
от Ф-555 ПС Первомайская и стр-во КТП-302/555 - 160 кВА (15 кВт)
Боташев Р.К. (Дог.№169 от 20.05.2018; ТУ №169 от 07.03.2018)       </v>
      </c>
      <c r="D491" s="59">
        <f>'[2]28а) ТП до 35 не город готов'!C35</f>
        <v>2019</v>
      </c>
      <c r="E491" s="59">
        <f>'[2]28а) ТП до 35 не город готов'!D35</f>
        <v>10</v>
      </c>
      <c r="F491" s="59"/>
      <c r="G491" s="108">
        <f>'[2]28а) ТП до 35 не город готов'!F35</f>
        <v>15</v>
      </c>
      <c r="H491" s="108">
        <f>'[2]28а) ТП до 35 не город готов'!G35</f>
        <v>348.95443999999998</v>
      </c>
    </row>
    <row r="492" spans="2:8" ht="33" x14ac:dyDescent="0.3">
      <c r="B492" s="60"/>
      <c r="C492" s="73" t="str">
        <f>'[2]28а) ТП до 35 не город готов'!B36</f>
        <v xml:space="preserve">Строительство ВЛ-0,4 кВ протяж. (L- 300 м) от ТП 298/505 и стр-во ТП 298/505-160 кВА (5 кВт)
Тлябишев З.М. (Дог.№739 от 15.01.2018; ТУ №739 от 29.08.2017)              </v>
      </c>
      <c r="D492" s="59">
        <f>'[2]28а) ТП до 35 не город готов'!C36</f>
        <v>2019</v>
      </c>
      <c r="E492" s="59">
        <f>'[2]28а) ТП до 35 не город готов'!D36</f>
        <v>10</v>
      </c>
      <c r="F492" s="59"/>
      <c r="G492" s="108">
        <f>'[2]28а) ТП до 35 не город готов'!F36</f>
        <v>5</v>
      </c>
      <c r="H492" s="108">
        <f>'[2]28а) ТП до 35 не город готов'!G36</f>
        <v>537.14317000000005</v>
      </c>
    </row>
    <row r="493" spans="2:8" ht="49.5" x14ac:dyDescent="0.3">
      <c r="B493" s="60"/>
      <c r="C493" s="73" t="str">
        <f>'[2]28а) ТП до 35 не город готов'!B37</f>
        <v xml:space="preserve">Строительство отпайки ВЛ-10 кВ протяж. (L- 700 м) от опоры №101 Ф-379 ПС Курджиново и 
стр-во КТП-70/379-160 кВА (15 кВт) 
Иванов С.И. (Дог. №375 от 19.11.2018; ТУ №375 от 07.11.2018)          </v>
      </c>
      <c r="D493" s="59">
        <f>'[2]28а) ТП до 35 не город готов'!C37</f>
        <v>2019</v>
      </c>
      <c r="E493" s="59">
        <f>'[2]28а) ТП до 35 не город готов'!D37</f>
        <v>10</v>
      </c>
      <c r="F493" s="59"/>
      <c r="G493" s="108">
        <f>'[2]28а) ТП до 35 не город готов'!F37</f>
        <v>15</v>
      </c>
      <c r="H493" s="108">
        <f>'[2]28а) ТП до 35 не город готов'!G37</f>
        <v>551.0367</v>
      </c>
    </row>
    <row r="494" spans="2:8" ht="49.5" x14ac:dyDescent="0.3">
      <c r="B494" s="60"/>
      <c r="C494" s="73" t="str">
        <f>'[2]28а) ТП до 35 не город готов'!B38</f>
        <v>Реконструкция ВЛ-10 кВ с увелич. протяж. (L- 20 м) Ф-347 ПС Архыз и 
стр-вом КТП-169/347-160 кВА (50 кВт)
Зурнаджян К.Ц. (Дог. №583 от 07.02.2019; ТУ №583 от 31.01.2019)</v>
      </c>
      <c r="D494" s="59">
        <f>'[2]28а) ТП до 35 не город готов'!C38</f>
        <v>2019</v>
      </c>
      <c r="E494" s="59">
        <f>'[2]28а) ТП до 35 не город готов'!D38</f>
        <v>10</v>
      </c>
      <c r="F494" s="59"/>
      <c r="G494" s="108">
        <f>'[2]28а) ТП до 35 не город готов'!F38</f>
        <v>50</v>
      </c>
      <c r="H494" s="108">
        <f>'[2]28а) ТП до 35 не город готов'!G38</f>
        <v>151.50320000000002</v>
      </c>
    </row>
    <row r="495" spans="2:8" ht="66" x14ac:dyDescent="0.3">
      <c r="B495" s="60"/>
      <c r="C495" s="73" t="str">
        <f>'[2]28а) ТП до 35 не город готов'!B39</f>
        <v xml:space="preserve">Реконструкция ВЛ-10 кВ с увелич. протяж. (L- 30 м) Ф-347  ПС Архыз  и 
стр-вом КТП 170/347 -160 кВА (60 кВт) 
ООО "Компания Планета Аква" (Дог. №710 от 21.03.2019; ТУ №710 от 12.03.2019)        
</v>
      </c>
      <c r="D495" s="59">
        <f>'[2]28а) ТП до 35 не город готов'!C39</f>
        <v>2019</v>
      </c>
      <c r="E495" s="59">
        <f>'[2]28а) ТП до 35 не город готов'!D39</f>
        <v>10</v>
      </c>
      <c r="F495" s="59"/>
      <c r="G495" s="108">
        <f>'[2]28а) ТП до 35 не город готов'!F39</f>
        <v>60</v>
      </c>
      <c r="H495" s="108">
        <f>'[2]28а) ТП до 35 не город готов'!G39</f>
        <v>362.10515000000004</v>
      </c>
    </row>
    <row r="496" spans="2:8" ht="66" x14ac:dyDescent="0.3">
      <c r="B496" s="60"/>
      <c r="C496" s="73" t="str">
        <f>'[2]28а) ТП до 35 не город готов'!B40</f>
        <v xml:space="preserve">Реконструкция ВЛ 10 кВ с увелич. протяж. (L- 110 м) Ф-377 от ПС Курджиново и 
стр-вом ТП69/377-160 кВА (30 кВт)
Хубиева Е.К. (Дог.№1129 от 22.07.2019; ТУ №1129 от 10.07.2019)                                  
</v>
      </c>
      <c r="D496" s="59">
        <f>'[2]28а) ТП до 35 не город готов'!C40</f>
        <v>2019</v>
      </c>
      <c r="E496" s="59">
        <f>'[2]28а) ТП до 35 не город готов'!D40</f>
        <v>10</v>
      </c>
      <c r="F496" s="59"/>
      <c r="G496" s="108">
        <f>'[2]28а) ТП до 35 не город готов'!F40</f>
        <v>30</v>
      </c>
      <c r="H496" s="108">
        <f>'[2]28а) ТП до 35 не город готов'!G40</f>
        <v>168.07646</v>
      </c>
    </row>
    <row r="497" spans="2:8" ht="66" x14ac:dyDescent="0.3">
      <c r="B497" s="60"/>
      <c r="C497" s="73" t="str">
        <f>'[2]28а) ТП до 35 не город готов'!B41</f>
        <v xml:space="preserve">Реконструкция ВЛ-10 кВ с увелич. протяж. (L- 100 м) яч.3 "БСР" 
строительство КТП 19/яч.3 ПС БСР 160 кВА (90 кВт)
Байкулов К.Х. (Дог.№966/КРЭС от 27.06.2019; ТУ №966 от 30.05.2019)                                            
</v>
      </c>
      <c r="D497" s="59">
        <f>'[2]28а) ТП до 35 не город готов'!C41</f>
        <v>2019</v>
      </c>
      <c r="E497" s="59">
        <f>'[2]28а) ТП до 35 не город готов'!D41</f>
        <v>10</v>
      </c>
      <c r="F497" s="59"/>
      <c r="G497" s="108">
        <f>'[2]28а) ТП до 35 не город готов'!F41</f>
        <v>90</v>
      </c>
      <c r="H497" s="108">
        <f>'[2]28а) ТП до 35 не город готов'!G41</f>
        <v>551.02213000000006</v>
      </c>
    </row>
    <row r="498" spans="2:8" x14ac:dyDescent="0.3">
      <c r="B498" s="60"/>
      <c r="C498" s="120" t="s">
        <v>232</v>
      </c>
      <c r="D498" s="121"/>
      <c r="E498" s="121"/>
      <c r="F498" s="91"/>
      <c r="G498" s="97">
        <f>G499+G500+G501+G502+G503+G504</f>
        <v>355</v>
      </c>
      <c r="H498" s="97">
        <f>H499+H500+H501+H502+H503+H504</f>
        <v>3258.0699400000003</v>
      </c>
    </row>
    <row r="499" spans="2:8" ht="33" x14ac:dyDescent="0.3">
      <c r="B499" s="60"/>
      <c r="C499" s="73" t="str">
        <f>'[2]28а) ТП до 35 не город готов'!B43</f>
        <v>Строительство ВЛ-10 кВ от ТП-158/344 ПС Архыз (L-350 м), и устан КТПК 400 кВА
ТУ  №978-10-17от 30.10.2017 Дог №978 от 01.11.2017</v>
      </c>
      <c r="D499" s="107">
        <f>'[2]28а) ТП до 35 не город готов'!C43</f>
        <v>2018</v>
      </c>
      <c r="E499" s="107">
        <f>'[2]28а) ТП до 35 не город готов'!D43</f>
        <v>10</v>
      </c>
      <c r="F499" s="74"/>
      <c r="G499" s="108">
        <f>'[2]28а) ТП до 35 не город готов'!F43</f>
        <v>50</v>
      </c>
      <c r="H499" s="108">
        <f>'[2]28а) ТП до 35 не город готов'!G43</f>
        <v>378.53152999999998</v>
      </c>
    </row>
    <row r="500" spans="2:8" ht="66" x14ac:dyDescent="0.3">
      <c r="B500" s="60"/>
      <c r="C500" s="73" t="str">
        <f>'[2]28а) ТП до 35 не город готов'!B45</f>
        <v>Строительство ВЛ-0,4 кВ (L- 150 м) 
строительство КТП 10/0,4 кВ № 160/344,  
тр-р силовой ТМГ-400/10-У1 мощ-тью 400 кВА на КТП-160/344  (10 кВт)
Магометов Р.Р. ТУ  №497-05-18 от 31.05.2019 Дог №497 от 13.06.2018</v>
      </c>
      <c r="D500" s="107">
        <f>'[2]28а) ТП до 35 не город готов'!C45</f>
        <v>2018</v>
      </c>
      <c r="E500" s="107">
        <f>'[2]28а) ТП до 35 не город готов'!D45</f>
        <v>10</v>
      </c>
      <c r="F500" s="74"/>
      <c r="G500" s="108">
        <f>'[2]28а) ТП до 35 не город готов'!F45</f>
        <v>10</v>
      </c>
      <c r="H500" s="108">
        <f>'[2]28а) ТП до 35 не город готов'!G45</f>
        <v>470.04034000000001</v>
      </c>
    </row>
    <row r="501" spans="2:8" ht="49.5" x14ac:dyDescent="0.3">
      <c r="B501" s="60"/>
      <c r="C501" s="73" t="str">
        <f>'[2]28а) ТП до 35 не город готов'!B46</f>
        <v xml:space="preserve">Реконструкция ВЛ-10 кВ с увелич. протяж. (L- 15 м)  и стр-во КТП 167/347 - 400 кВА 
от Ф-347 от ПС Архыз (15 кВт)
Бугриев С.В. (Дог. №686 от 13.03.2019; ТУ №686 от 06.03.2019)    </v>
      </c>
      <c r="D501" s="107">
        <f>'[2]28а) ТП до 35 не город готов'!C46</f>
        <v>2019</v>
      </c>
      <c r="E501" s="107">
        <f>'[2]28а) ТП до 35 не город готов'!D46</f>
        <v>10</v>
      </c>
      <c r="F501" s="74"/>
      <c r="G501" s="108">
        <f>'[2]28а) ТП до 35 не город готов'!F46</f>
        <v>15</v>
      </c>
      <c r="H501" s="108">
        <f>'[2]28а) ТП до 35 не город готов'!G46</f>
        <v>766.99609999999996</v>
      </c>
    </row>
    <row r="502" spans="2:8" ht="49.5" x14ac:dyDescent="0.3">
      <c r="B502" s="60"/>
      <c r="C502" s="73" t="str">
        <f>'[2]28а) ТП до 35 не город готов'!B47</f>
        <v>Строительство ВЛ-04 кВ с увелич. протяж. (L- 600 м) от КТП-163/345-400 кВА и 
реконструкция КТП-163/345 (замена трансформатора ТМГ11-160/10-У1 на 400 кВА) (80 кВт) 
Калниязов Б.М. (Дог.№986 от 17.06.2019; ТУ №986 от 06.06.2019)</v>
      </c>
      <c r="D502" s="107">
        <f>'[2]28а) ТП до 35 не город готов'!C47</f>
        <v>2019</v>
      </c>
      <c r="E502" s="107">
        <f>'[2]28а) ТП до 35 не город готов'!D47</f>
        <v>10</v>
      </c>
      <c r="F502" s="74"/>
      <c r="G502" s="108">
        <f>'[2]28а) ТП до 35 не город готов'!F47</f>
        <v>80</v>
      </c>
      <c r="H502" s="108">
        <f>'[2]28а) ТП до 35 не город готов'!G47</f>
        <v>352.35433</v>
      </c>
    </row>
    <row r="503" spans="2:8" ht="49.5" x14ac:dyDescent="0.3">
      <c r="B503" s="60"/>
      <c r="C503" s="73" t="str">
        <f>'[2]28а) ТП до 35 не город готов'!B48</f>
        <v xml:space="preserve">Реконструкция ВЛ-10 кВ с увелич. протяж. (L- 500 м) Ф-344 ПС Архыз и
стр-вом КТП-171/344-400 кВА (140 кВт)  
Науменко Н.В. (Дог. №1229 от 29.08.2019; ТУ №1229 от 06.08.2019)         </v>
      </c>
      <c r="D503" s="107">
        <f>'[2]28а) ТП до 35 не город готов'!C48</f>
        <v>2019</v>
      </c>
      <c r="E503" s="107">
        <f>'[2]28а) ТП до 35 не город готов'!D48</f>
        <v>10</v>
      </c>
      <c r="F503" s="74"/>
      <c r="G503" s="108">
        <f>'[2]28а) ТП до 35 не город готов'!F48</f>
        <v>140</v>
      </c>
      <c r="H503" s="108">
        <f>'[2]28а) ТП до 35 не город готов'!G48</f>
        <v>508.86779999999999</v>
      </c>
    </row>
    <row r="504" spans="2:8" ht="33" x14ac:dyDescent="0.3">
      <c r="B504" s="60"/>
      <c r="C504" s="73" t="str">
        <f>'[2]28а) ТП до 35 не город готов'!B49</f>
        <v xml:space="preserve">Строительство КТП 167/344 -400 кВА от ПС Архыз (60 кВт)
Игитханова Г.Н. (Дог.№1257 от 02.09.2019; ТУ №1257 от 19.08.2019)  </v>
      </c>
      <c r="D504" s="107">
        <f>'[2]28а) ТП до 35 не город готов'!C49</f>
        <v>2019</v>
      </c>
      <c r="E504" s="107">
        <f>'[2]28а) ТП до 35 не город готов'!D49</f>
        <v>10</v>
      </c>
      <c r="F504" s="74"/>
      <c r="G504" s="108">
        <f>'[2]28а) ТП до 35 не город готов'!F49</f>
        <v>60</v>
      </c>
      <c r="H504" s="108">
        <f>'[2]28а) ТП до 35 не город готов'!G49</f>
        <v>781.27983999999992</v>
      </c>
    </row>
    <row r="505" spans="2:8" hidden="1" x14ac:dyDescent="0.3">
      <c r="B505" s="59"/>
      <c r="C505" s="75" t="s">
        <v>233</v>
      </c>
      <c r="D505" s="60"/>
      <c r="E505" s="60"/>
      <c r="F505" s="81"/>
      <c r="G505" s="114"/>
      <c r="H505" s="114"/>
    </row>
    <row r="506" spans="2:8" hidden="1" x14ac:dyDescent="0.3">
      <c r="B506" s="60"/>
      <c r="C506" s="73" t="s">
        <v>234</v>
      </c>
      <c r="D506" s="60"/>
      <c r="E506" s="60"/>
      <c r="F506" s="81"/>
      <c r="G506" s="114"/>
      <c r="H506" s="114"/>
    </row>
    <row r="507" spans="2:8" hidden="1" x14ac:dyDescent="0.3">
      <c r="B507" s="59" t="s">
        <v>235</v>
      </c>
      <c r="C507" s="73" t="s">
        <v>236</v>
      </c>
      <c r="D507" s="60"/>
      <c r="E507" s="60"/>
      <c r="F507" s="85"/>
      <c r="G507" s="99"/>
      <c r="H507" s="99"/>
    </row>
    <row r="508" spans="2:8" hidden="1" x14ac:dyDescent="0.3">
      <c r="B508" s="60"/>
      <c r="C508" s="73" t="s">
        <v>237</v>
      </c>
      <c r="D508" s="60"/>
      <c r="E508" s="60"/>
      <c r="F508" s="81"/>
      <c r="G508" s="114"/>
      <c r="H508" s="114"/>
    </row>
    <row r="509" spans="2:8" hidden="1" x14ac:dyDescent="0.3">
      <c r="B509" s="60"/>
      <c r="C509" s="73" t="s">
        <v>238</v>
      </c>
      <c r="D509" s="60"/>
      <c r="E509" s="60"/>
      <c r="F509" s="81"/>
      <c r="G509" s="114"/>
      <c r="H509" s="114"/>
    </row>
    <row r="510" spans="2:8" hidden="1" x14ac:dyDescent="0.3">
      <c r="B510" s="60"/>
      <c r="C510" s="73" t="s">
        <v>239</v>
      </c>
      <c r="D510" s="60"/>
      <c r="E510" s="60"/>
      <c r="F510" s="81"/>
      <c r="G510" s="114"/>
      <c r="H510" s="114"/>
    </row>
    <row r="511" spans="2:8" hidden="1" x14ac:dyDescent="0.3">
      <c r="B511" s="60"/>
      <c r="C511" s="73" t="s">
        <v>240</v>
      </c>
      <c r="D511" s="60"/>
      <c r="E511" s="60"/>
      <c r="F511" s="81"/>
      <c r="G511" s="114"/>
      <c r="H511" s="114"/>
    </row>
    <row r="512" spans="2:8" hidden="1" x14ac:dyDescent="0.3">
      <c r="B512" s="59"/>
      <c r="C512" s="75" t="s">
        <v>241</v>
      </c>
      <c r="D512" s="60"/>
      <c r="E512" s="60"/>
      <c r="F512" s="81"/>
      <c r="G512" s="114"/>
      <c r="H512" s="114"/>
    </row>
    <row r="513" spans="2:8" s="9" customFormat="1" ht="18" x14ac:dyDescent="0.3">
      <c r="B513" s="67" t="s">
        <v>242</v>
      </c>
      <c r="C513" s="68" t="s">
        <v>243</v>
      </c>
      <c r="D513" s="67"/>
      <c r="E513" s="67"/>
      <c r="F513" s="69">
        <f>F514+F515+F516+F517+F518+F519+F520+F521+F522+F523+F524+F525</f>
        <v>0</v>
      </c>
      <c r="G513" s="69">
        <f t="shared" ref="G513:H513" si="56">G514+G515+G516+G517+G518+G519+G520+G521+G522+G523+G524+G525</f>
        <v>0</v>
      </c>
      <c r="H513" s="69">
        <f t="shared" si="56"/>
        <v>0</v>
      </c>
    </row>
    <row r="514" spans="2:8" hidden="1" outlineLevel="1" x14ac:dyDescent="0.3">
      <c r="B514" s="92"/>
      <c r="C514" s="73" t="s">
        <v>244</v>
      </c>
      <c r="D514" s="92"/>
      <c r="E514" s="92"/>
      <c r="F514" s="94"/>
      <c r="G514" s="94"/>
      <c r="H514" s="94"/>
    </row>
    <row r="515" spans="2:8" hidden="1" outlineLevel="1" x14ac:dyDescent="0.3">
      <c r="B515" s="60"/>
      <c r="C515" s="73" t="s">
        <v>245</v>
      </c>
      <c r="D515" s="60"/>
      <c r="E515" s="60"/>
      <c r="F515" s="81"/>
      <c r="G515" s="81"/>
      <c r="H515" s="81"/>
    </row>
    <row r="516" spans="2:8" hidden="1" outlineLevel="1" x14ac:dyDescent="0.3">
      <c r="B516" s="60"/>
      <c r="C516" s="73" t="s">
        <v>246</v>
      </c>
      <c r="D516" s="60"/>
      <c r="E516" s="60"/>
      <c r="F516" s="81"/>
      <c r="G516" s="81"/>
      <c r="H516" s="81"/>
    </row>
    <row r="517" spans="2:8" hidden="1" outlineLevel="1" x14ac:dyDescent="0.3">
      <c r="B517" s="60"/>
      <c r="C517" s="73" t="s">
        <v>247</v>
      </c>
      <c r="D517" s="60"/>
      <c r="E517" s="60"/>
      <c r="F517" s="81"/>
      <c r="G517" s="81"/>
      <c r="H517" s="81"/>
    </row>
    <row r="518" spans="2:8" hidden="1" outlineLevel="1" x14ac:dyDescent="0.3">
      <c r="B518" s="60"/>
      <c r="C518" s="73" t="s">
        <v>248</v>
      </c>
      <c r="D518" s="60"/>
      <c r="E518" s="60"/>
      <c r="F518" s="81"/>
      <c r="G518" s="81"/>
      <c r="H518" s="81"/>
    </row>
    <row r="519" spans="2:8" hidden="1" outlineLevel="1" x14ac:dyDescent="0.3">
      <c r="B519" s="60"/>
      <c r="C519" s="73" t="s">
        <v>249</v>
      </c>
      <c r="D519" s="60"/>
      <c r="E519" s="60"/>
      <c r="F519" s="81"/>
      <c r="G519" s="81"/>
      <c r="H519" s="81"/>
    </row>
    <row r="520" spans="2:8" hidden="1" outlineLevel="1" x14ac:dyDescent="0.3">
      <c r="B520" s="59" t="s">
        <v>250</v>
      </c>
      <c r="C520" s="75" t="s">
        <v>251</v>
      </c>
      <c r="D520" s="60"/>
      <c r="E520" s="60"/>
      <c r="F520" s="81"/>
      <c r="G520" s="81"/>
      <c r="H520" s="81"/>
    </row>
    <row r="521" spans="2:8" hidden="1" outlineLevel="1" x14ac:dyDescent="0.3">
      <c r="B521" s="60"/>
      <c r="C521" s="73" t="s">
        <v>252</v>
      </c>
      <c r="D521" s="60"/>
      <c r="E521" s="60"/>
      <c r="F521" s="81"/>
      <c r="G521" s="81"/>
      <c r="H521" s="81"/>
    </row>
    <row r="522" spans="2:8" hidden="1" outlineLevel="1" x14ac:dyDescent="0.3">
      <c r="B522" s="60"/>
      <c r="C522" s="73" t="s">
        <v>253</v>
      </c>
      <c r="D522" s="60"/>
      <c r="E522" s="60"/>
      <c r="F522" s="81"/>
      <c r="G522" s="81"/>
      <c r="H522" s="81"/>
    </row>
    <row r="523" spans="2:8" hidden="1" outlineLevel="1" x14ac:dyDescent="0.3">
      <c r="B523" s="60"/>
      <c r="C523" s="73" t="s">
        <v>254</v>
      </c>
      <c r="D523" s="60"/>
      <c r="E523" s="60"/>
      <c r="F523" s="81"/>
      <c r="G523" s="81"/>
      <c r="H523" s="81"/>
    </row>
    <row r="524" spans="2:8" hidden="1" outlineLevel="1" x14ac:dyDescent="0.3">
      <c r="B524" s="60"/>
      <c r="C524" s="73" t="s">
        <v>255</v>
      </c>
      <c r="D524" s="60"/>
      <c r="E524" s="60"/>
      <c r="F524" s="81"/>
      <c r="G524" s="81"/>
      <c r="H524" s="81"/>
    </row>
    <row r="525" spans="2:8" hidden="1" outlineLevel="1" x14ac:dyDescent="0.3">
      <c r="B525" s="60"/>
      <c r="C525" s="73" t="s">
        <v>256</v>
      </c>
      <c r="D525" s="60"/>
      <c r="E525" s="60"/>
      <c r="F525" s="81"/>
      <c r="G525" s="81"/>
      <c r="H525" s="81"/>
    </row>
    <row r="526" spans="2:8" ht="18" collapsed="1" x14ac:dyDescent="0.3">
      <c r="B526" s="67" t="s">
        <v>257</v>
      </c>
      <c r="C526" s="68" t="s">
        <v>258</v>
      </c>
      <c r="D526" s="67"/>
      <c r="E526" s="67"/>
      <c r="F526" s="69">
        <f>F527+F528</f>
        <v>0</v>
      </c>
      <c r="G526" s="69">
        <f t="shared" ref="G526:H526" si="57">G527+G528</f>
        <v>0</v>
      </c>
      <c r="H526" s="69">
        <f t="shared" si="57"/>
        <v>0</v>
      </c>
    </row>
    <row r="527" spans="2:8" x14ac:dyDescent="0.3">
      <c r="B527" s="60"/>
      <c r="C527" s="73" t="s">
        <v>259</v>
      </c>
      <c r="D527" s="60"/>
      <c r="E527" s="60"/>
      <c r="F527" s="81"/>
      <c r="G527" s="81"/>
      <c r="H527" s="81"/>
    </row>
    <row r="528" spans="2:8" x14ac:dyDescent="0.3">
      <c r="B528" s="60"/>
      <c r="C528" s="73" t="s">
        <v>260</v>
      </c>
      <c r="D528" s="60"/>
      <c r="E528" s="60"/>
      <c r="F528" s="81"/>
      <c r="G528" s="81"/>
      <c r="H528" s="81"/>
    </row>
    <row r="529" spans="2:8" ht="18" x14ac:dyDescent="0.3">
      <c r="B529" s="67" t="s">
        <v>261</v>
      </c>
      <c r="C529" s="68" t="s">
        <v>262</v>
      </c>
      <c r="D529" s="67"/>
      <c r="E529" s="67"/>
      <c r="F529" s="95">
        <f t="shared" ref="F529:G529" si="58">F530+F532+F533+F534+F536+F538+F541+F543</f>
        <v>0</v>
      </c>
      <c r="G529" s="95">
        <f t="shared" si="58"/>
        <v>0</v>
      </c>
      <c r="H529" s="95">
        <f>H530+H532+H533+H534+H536+H538+H541+H543</f>
        <v>4485.0285300000005</v>
      </c>
    </row>
    <row r="530" spans="2:8" x14ac:dyDescent="0.3">
      <c r="B530" s="60"/>
      <c r="C530" s="71" t="s">
        <v>263</v>
      </c>
      <c r="D530" s="80"/>
      <c r="E530" s="96">
        <v>0.4</v>
      </c>
      <c r="F530" s="97"/>
      <c r="G530" s="97"/>
      <c r="H530" s="97">
        <f>H531</f>
        <v>16.546340000000001</v>
      </c>
    </row>
    <row r="531" spans="2:8" x14ac:dyDescent="0.3">
      <c r="B531" s="60"/>
      <c r="C531" s="73" t="s">
        <v>402</v>
      </c>
      <c r="D531" s="60"/>
      <c r="E531" s="98"/>
      <c r="F531" s="99"/>
      <c r="G531" s="99"/>
      <c r="H531" s="99">
        <f>'[3]ЛСР по форме №4'!$G$71/1000</f>
        <v>16.546340000000001</v>
      </c>
    </row>
    <row r="532" spans="2:8" x14ac:dyDescent="0.3">
      <c r="B532" s="60"/>
      <c r="C532" s="73" t="s">
        <v>264</v>
      </c>
      <c r="D532" s="84" t="s">
        <v>265</v>
      </c>
      <c r="E532" s="98" t="s">
        <v>265</v>
      </c>
      <c r="F532" s="99"/>
      <c r="G532" s="99"/>
      <c r="H532" s="99"/>
    </row>
    <row r="533" spans="2:8" x14ac:dyDescent="0.3">
      <c r="B533" s="60"/>
      <c r="C533" s="73" t="s">
        <v>266</v>
      </c>
      <c r="D533" s="84" t="s">
        <v>265</v>
      </c>
      <c r="E533" s="98" t="s">
        <v>265</v>
      </c>
      <c r="F533" s="99"/>
      <c r="G533" s="99"/>
      <c r="H533" s="99"/>
    </row>
    <row r="534" spans="2:8" x14ac:dyDescent="0.3">
      <c r="B534" s="60"/>
      <c r="C534" s="71" t="s">
        <v>267</v>
      </c>
      <c r="D534" s="80"/>
      <c r="E534" s="96">
        <v>0.4</v>
      </c>
      <c r="F534" s="97"/>
      <c r="G534" s="97"/>
      <c r="H534" s="97">
        <f>H535</f>
        <v>28.84919</v>
      </c>
    </row>
    <row r="535" spans="2:8" x14ac:dyDescent="0.3">
      <c r="B535" s="60"/>
      <c r="C535" s="73" t="s">
        <v>403</v>
      </c>
      <c r="D535" s="60"/>
      <c r="E535" s="98"/>
      <c r="F535" s="99"/>
      <c r="G535" s="99"/>
      <c r="H535" s="99">
        <f>'[4]ЛСР по форме №4'!$G$71/1000</f>
        <v>28.84919</v>
      </c>
    </row>
    <row r="536" spans="2:8" x14ac:dyDescent="0.3">
      <c r="B536" s="60"/>
      <c r="C536" s="71" t="s">
        <v>268</v>
      </c>
      <c r="D536" s="80"/>
      <c r="E536" s="96">
        <v>0.4</v>
      </c>
      <c r="F536" s="97"/>
      <c r="G536" s="97"/>
      <c r="H536" s="97">
        <f>H537</f>
        <v>36.655000000000001</v>
      </c>
    </row>
    <row r="537" spans="2:8" x14ac:dyDescent="0.3">
      <c r="B537" s="60"/>
      <c r="C537" s="93" t="s">
        <v>406</v>
      </c>
      <c r="D537" s="82"/>
      <c r="E537" s="100"/>
      <c r="F537" s="101"/>
      <c r="G537" s="101"/>
      <c r="H537" s="101">
        <f>'[5]ЛСР по форме №4'!$G$72/1000</f>
        <v>36.655000000000001</v>
      </c>
    </row>
    <row r="538" spans="2:8" x14ac:dyDescent="0.3">
      <c r="B538" s="60"/>
      <c r="C538" s="71" t="s">
        <v>269</v>
      </c>
      <c r="D538" s="80"/>
      <c r="E538" s="96" t="s">
        <v>270</v>
      </c>
      <c r="F538" s="97"/>
      <c r="G538" s="97"/>
      <c r="H538" s="97">
        <f>H539+H540</f>
        <v>445.37700000000001</v>
      </c>
    </row>
    <row r="539" spans="2:8" x14ac:dyDescent="0.3">
      <c r="B539" s="60"/>
      <c r="C539" s="73" t="s">
        <v>405</v>
      </c>
      <c r="D539" s="60"/>
      <c r="E539" s="98"/>
      <c r="F539" s="99"/>
      <c r="G539" s="99"/>
      <c r="H539" s="99">
        <f>'[6]ЛСР по форме №4'!$G$64/1000</f>
        <v>238.666</v>
      </c>
    </row>
    <row r="540" spans="2:8" x14ac:dyDescent="0.3">
      <c r="B540" s="60"/>
      <c r="C540" s="73" t="s">
        <v>404</v>
      </c>
      <c r="D540" s="60"/>
      <c r="E540" s="98"/>
      <c r="F540" s="99"/>
      <c r="G540" s="99"/>
      <c r="H540" s="99">
        <f>'[7]ЛСР по форме №4'!$G$64/1000</f>
        <v>206.71100000000001</v>
      </c>
    </row>
    <row r="541" spans="2:8" x14ac:dyDescent="0.3">
      <c r="B541" s="60"/>
      <c r="C541" s="71" t="s">
        <v>269</v>
      </c>
      <c r="D541" s="80"/>
      <c r="E541" s="96" t="s">
        <v>271</v>
      </c>
      <c r="F541" s="97"/>
      <c r="G541" s="97"/>
      <c r="H541" s="97">
        <f>H542</f>
        <v>989.30100000000004</v>
      </c>
    </row>
    <row r="542" spans="2:8" x14ac:dyDescent="0.3">
      <c r="B542" s="60"/>
      <c r="C542" s="73" t="s">
        <v>407</v>
      </c>
      <c r="D542" s="60"/>
      <c r="E542" s="98"/>
      <c r="F542" s="99"/>
      <c r="G542" s="99"/>
      <c r="H542" s="99">
        <f>'[8]ЛСР по форме №4'!$G$52/1000</f>
        <v>989.30100000000004</v>
      </c>
    </row>
    <row r="543" spans="2:8" x14ac:dyDescent="0.3">
      <c r="B543" s="60"/>
      <c r="C543" s="71" t="s">
        <v>269</v>
      </c>
      <c r="D543" s="80"/>
      <c r="E543" s="96" t="s">
        <v>272</v>
      </c>
      <c r="F543" s="97"/>
      <c r="G543" s="97"/>
      <c r="H543" s="97">
        <f>H544</f>
        <v>2968.3</v>
      </c>
    </row>
    <row r="544" spans="2:8" x14ac:dyDescent="0.3">
      <c r="B544" s="60"/>
      <c r="C544" s="73" t="s">
        <v>408</v>
      </c>
      <c r="D544" s="60"/>
      <c r="E544" s="98"/>
      <c r="F544" s="99"/>
      <c r="G544" s="99"/>
      <c r="H544" s="99">
        <f>'[9]ЛСР по форме №4'!$G$52/1000</f>
        <v>2968.3</v>
      </c>
    </row>
    <row r="547" spans="3:8" ht="17.25" hidden="1" thickBot="1" x14ac:dyDescent="0.35"/>
    <row r="548" spans="3:8" ht="16.5" hidden="1" customHeight="1" x14ac:dyDescent="0.3">
      <c r="C548" s="129" t="s">
        <v>398</v>
      </c>
      <c r="D548" s="29">
        <v>2017</v>
      </c>
      <c r="E548" s="52">
        <v>0.4</v>
      </c>
      <c r="F548" s="38">
        <v>0</v>
      </c>
      <c r="G548" s="38">
        <v>0</v>
      </c>
      <c r="H548" s="38">
        <v>0</v>
      </c>
    </row>
    <row r="549" spans="3:8" ht="17.25" hidden="1" customHeight="1" thickBot="1" x14ac:dyDescent="0.35">
      <c r="C549" s="130"/>
      <c r="D549" s="31">
        <v>2017</v>
      </c>
      <c r="E549" s="53">
        <v>10</v>
      </c>
      <c r="F549" s="39">
        <v>0</v>
      </c>
      <c r="G549" s="39">
        <v>0</v>
      </c>
      <c r="H549" s="39">
        <v>0</v>
      </c>
    </row>
    <row r="550" spans="3:8" ht="16.5" hidden="1" customHeight="1" x14ac:dyDescent="0.3">
      <c r="C550" s="130"/>
      <c r="D550" s="29">
        <v>2018</v>
      </c>
      <c r="E550" s="52">
        <v>0.4</v>
      </c>
      <c r="F550" s="38">
        <v>0</v>
      </c>
      <c r="G550" s="38">
        <v>0</v>
      </c>
      <c r="H550" s="38">
        <v>0</v>
      </c>
    </row>
    <row r="551" spans="3:8" ht="17.25" hidden="1" customHeight="1" thickBot="1" x14ac:dyDescent="0.35">
      <c r="C551" s="130"/>
      <c r="D551" s="31">
        <v>2018</v>
      </c>
      <c r="E551" s="53">
        <v>10</v>
      </c>
      <c r="F551" s="39">
        <f>F309</f>
        <v>200</v>
      </c>
      <c r="G551" s="39">
        <f>G309</f>
        <v>494</v>
      </c>
      <c r="H551" s="39">
        <f>H309</f>
        <v>337.53886</v>
      </c>
    </row>
    <row r="552" spans="3:8" ht="16.5" hidden="1" customHeight="1" x14ac:dyDescent="0.3">
      <c r="C552" s="130"/>
      <c r="D552" s="29">
        <v>2019</v>
      </c>
      <c r="E552" s="52">
        <v>0.4</v>
      </c>
      <c r="F552" s="38">
        <v>0</v>
      </c>
      <c r="G552" s="38">
        <v>0</v>
      </c>
      <c r="H552" s="38">
        <v>0</v>
      </c>
    </row>
    <row r="553" spans="3:8" ht="17.25" hidden="1" customHeight="1" thickBot="1" x14ac:dyDescent="0.35">
      <c r="C553" s="130"/>
      <c r="D553" s="42">
        <v>2019</v>
      </c>
      <c r="E553" s="54">
        <v>10</v>
      </c>
      <c r="F553" s="55">
        <f>F311</f>
        <v>1310</v>
      </c>
      <c r="G553" s="55">
        <f>G311</f>
        <v>70</v>
      </c>
      <c r="H553" s="55">
        <f>H311</f>
        <v>1073.55683</v>
      </c>
    </row>
    <row r="554" spans="3:8" hidden="1" x14ac:dyDescent="0.3">
      <c r="C554" s="130"/>
      <c r="D554" s="123" t="s">
        <v>400</v>
      </c>
      <c r="E554" s="43">
        <v>0.4</v>
      </c>
      <c r="F554" s="44">
        <f>F548+F550+F552</f>
        <v>0</v>
      </c>
      <c r="G554" s="44">
        <f t="shared" ref="G554:H554" si="59">G548+G550+G552</f>
        <v>0</v>
      </c>
      <c r="H554" s="44">
        <f t="shared" si="59"/>
        <v>0</v>
      </c>
    </row>
    <row r="555" spans="3:8" hidden="1" x14ac:dyDescent="0.3">
      <c r="C555" s="130"/>
      <c r="D555" s="124"/>
      <c r="E555" s="45">
        <v>10</v>
      </c>
      <c r="F555" s="46">
        <f>F549+F551+F553</f>
        <v>1510</v>
      </c>
      <c r="G555" s="46">
        <f t="shared" ref="G555:H555" si="60">G549+G551+G553</f>
        <v>564</v>
      </c>
      <c r="H555" s="46">
        <f t="shared" si="60"/>
        <v>1411.0956900000001</v>
      </c>
    </row>
    <row r="556" spans="3:8" ht="18.75" hidden="1" thickBot="1" x14ac:dyDescent="0.35">
      <c r="C556" s="131"/>
      <c r="D556" s="125"/>
      <c r="E556" s="47" t="s">
        <v>401</v>
      </c>
      <c r="F556" s="48">
        <f>F554+F555</f>
        <v>1510</v>
      </c>
      <c r="G556" s="48">
        <f t="shared" ref="G556:H556" si="61">G554+G555</f>
        <v>564</v>
      </c>
      <c r="H556" s="48">
        <f t="shared" si="61"/>
        <v>1411.0956900000001</v>
      </c>
    </row>
    <row r="557" spans="3:8" ht="36" hidden="1" thickBot="1" x14ac:dyDescent="0.35">
      <c r="C557" s="37"/>
      <c r="F557" s="41"/>
      <c r="G557" s="41"/>
      <c r="H557" s="41"/>
    </row>
    <row r="558" spans="3:8" ht="16.5" hidden="1" customHeight="1" x14ac:dyDescent="0.3">
      <c r="C558" s="129" t="s">
        <v>399</v>
      </c>
      <c r="D558" s="29">
        <v>2017</v>
      </c>
      <c r="E558" s="52">
        <v>0.4</v>
      </c>
      <c r="F558" s="38">
        <f>F146+F147+F148+F149+F150+F151+F152+F153+F154+F155+F156+F157+F158</f>
        <v>3370</v>
      </c>
      <c r="G558" s="38">
        <f>G146+G147+G148+G149+G150+G151+G152+G153+G154+G155+G156+G157+G158</f>
        <v>132</v>
      </c>
      <c r="H558" s="38">
        <f>H146+H147+H148+H149+H150+H151+H152+H153+H154+H155+H156+H157+H158</f>
        <v>1876.1624999999999</v>
      </c>
    </row>
    <row r="559" spans="3:8" ht="17.25" hidden="1" customHeight="1" thickBot="1" x14ac:dyDescent="0.35">
      <c r="C559" s="130"/>
      <c r="D559" s="31">
        <v>2017</v>
      </c>
      <c r="E559" s="53">
        <v>10</v>
      </c>
      <c r="F559" s="39">
        <f>F159+F160+F161+F162+F163+F164</f>
        <v>1270</v>
      </c>
      <c r="G559" s="39">
        <f>G159+G160+G161+G162+G163+G164</f>
        <v>178</v>
      </c>
      <c r="H559" s="39">
        <f>H159+H160+H161+H162+H163+H164</f>
        <v>1492.6507700000002</v>
      </c>
    </row>
    <row r="560" spans="3:8" ht="16.5" hidden="1" customHeight="1" x14ac:dyDescent="0.3">
      <c r="C560" s="130"/>
      <c r="D560" s="29">
        <v>2018</v>
      </c>
      <c r="E560" s="52">
        <v>0.4</v>
      </c>
      <c r="F560" s="38">
        <f>F165+F166+F167+F168+F169+F170+F171+F172+F173+F174+F175+F176+F177+F178+F179+F180+F181+F182+F183+F184</f>
        <v>4785</v>
      </c>
      <c r="G560" s="38">
        <f>G165+G166+G167+G168+G169+G170+G171+G172+G173+G174+G175+G176+G177+G178+G179+G180+G181+G182+G183+G184</f>
        <v>338</v>
      </c>
      <c r="H560" s="38">
        <f>H165+H166+H167+H168+H169+H170+H171+H172+H173+H174+H175+H176+H177+H178+H179+H180+H181+H182+H183+H184</f>
        <v>1918.3257999999998</v>
      </c>
    </row>
    <row r="561" spans="3:8" ht="17.25" hidden="1" customHeight="1" thickBot="1" x14ac:dyDescent="0.35">
      <c r="C561" s="130"/>
      <c r="D561" s="31">
        <v>2018</v>
      </c>
      <c r="E561" s="53">
        <v>10</v>
      </c>
      <c r="F561" s="39">
        <f>F185+F186+F187+F188+F189+F190</f>
        <v>1285</v>
      </c>
      <c r="G561" s="39">
        <f>G185+G186+G187+G188+G189+G190</f>
        <v>684</v>
      </c>
      <c r="H561" s="39">
        <f>H185+H186+H187+H188+H189+H190</f>
        <v>1129.9343999999999</v>
      </c>
    </row>
    <row r="562" spans="3:8" ht="16.5" hidden="1" customHeight="1" x14ac:dyDescent="0.3">
      <c r="C562" s="130"/>
      <c r="D562" s="35">
        <v>2019</v>
      </c>
      <c r="E562" s="52">
        <v>0.4</v>
      </c>
      <c r="F562" s="56">
        <f>F198+F199+F200+F201+F202+F203+F204+F205+F206+F207+F208+F209+F210+F211+F212+F213+F214+F215+F216+F217+F218+F219+F220+F221+F222+F223+F224+F225+F226+F227+F228+F229+F230+F231+F232+F233+F252</f>
        <v>9870</v>
      </c>
      <c r="G562" s="56">
        <f>G198+G199+G200+G201+G202+G203+G204+G205+G206+G207+G208+G209+G210+G211+G212+G213+G214+G215+G216+G217+G218+G219+G220+G221+G222+G223+G224+G225+G226+G227+G228+G229+G230+G231+G232+G233+G252</f>
        <v>311</v>
      </c>
      <c r="H562" s="56">
        <f>H198+H199+H200+H201+H202+H203+H204+H205+H206+H207+H208+H209+H210+H211+H212+H213+H214+H215+H216+H217+H218+H219+H220+H221+H222+H223+H224+H225+H226+H227+H228+H229+H230+H231+H232+H233+H252</f>
        <v>4160.8476200000005</v>
      </c>
    </row>
    <row r="563" spans="3:8" ht="17.25" hidden="1" customHeight="1" thickBot="1" x14ac:dyDescent="0.35">
      <c r="C563" s="130"/>
      <c r="D563" s="31">
        <v>2019</v>
      </c>
      <c r="E563" s="53">
        <v>10</v>
      </c>
      <c r="F563" s="39">
        <f>F234+F235+F236+F237+F238+F239+F240+F241+F242+F243+F244+F245+F246+F247+F248+F249+F250</f>
        <v>4125</v>
      </c>
      <c r="G563" s="39">
        <f>G234+G235+G236+G237+G238+G239+G240+G241+G242+G243+G244+G245+G246+G247+G248+G249+G250</f>
        <v>859.9</v>
      </c>
      <c r="H563" s="39">
        <f>H234+H235+H236+H237+H238+H239+H240+H241+H242+H243+H244+H245+H246+H247+H248+H249+H250</f>
        <v>2857.3427299999994</v>
      </c>
    </row>
    <row r="564" spans="3:8" hidden="1" x14ac:dyDescent="0.3">
      <c r="C564" s="130"/>
      <c r="D564" s="123" t="s">
        <v>400</v>
      </c>
      <c r="E564" s="43">
        <v>0.4</v>
      </c>
      <c r="F564" s="44">
        <f>F558+F560+F562</f>
        <v>18025</v>
      </c>
      <c r="G564" s="44">
        <f t="shared" ref="G564:H564" si="62">G558+G560+G562</f>
        <v>781</v>
      </c>
      <c r="H564" s="44">
        <f t="shared" si="62"/>
        <v>7955.3359200000004</v>
      </c>
    </row>
    <row r="565" spans="3:8" hidden="1" x14ac:dyDescent="0.3">
      <c r="C565" s="130"/>
      <c r="D565" s="124"/>
      <c r="E565" s="45">
        <v>10</v>
      </c>
      <c r="F565" s="46">
        <f>F559+F561+F563</f>
        <v>6680</v>
      </c>
      <c r="G565" s="46">
        <f t="shared" ref="G565:H565" si="63">G559+G561+G563</f>
        <v>1721.9</v>
      </c>
      <c r="H565" s="46">
        <f t="shared" si="63"/>
        <v>5479.9278999999997</v>
      </c>
    </row>
    <row r="566" spans="3:8" ht="18.75" hidden="1" thickBot="1" x14ac:dyDescent="0.35">
      <c r="C566" s="131"/>
      <c r="D566" s="125"/>
      <c r="E566" s="47" t="s">
        <v>401</v>
      </c>
      <c r="F566" s="48">
        <f>F564+F565</f>
        <v>24705</v>
      </c>
      <c r="G566" s="48">
        <f t="shared" ref="G566" si="64">G564+G565</f>
        <v>2502.9</v>
      </c>
      <c r="H566" s="48">
        <f t="shared" ref="H566" si="65">H564+H565</f>
        <v>13435.26382</v>
      </c>
    </row>
  </sheetData>
  <autoFilter ref="D1:D563"/>
  <mergeCells count="9">
    <mergeCell ref="D564:D566"/>
    <mergeCell ref="C558:C566"/>
    <mergeCell ref="D554:D556"/>
    <mergeCell ref="C548:C556"/>
    <mergeCell ref="B8:H8"/>
    <mergeCell ref="B9:H9"/>
    <mergeCell ref="B10:H10"/>
    <mergeCell ref="B11:H11"/>
    <mergeCell ref="B13:H13"/>
  </mergeCells>
  <pageMargins left="0.7" right="0.7" top="0.75" bottom="0.75" header="0.3" footer="0.3"/>
  <pageSetup paperSize="9" scale="3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1"/>
  <sheetViews>
    <sheetView view="pageBreakPreview" zoomScale="80" zoomScaleNormal="60" zoomScaleSheetLayoutView="80" workbookViewId="0">
      <selection activeCell="Y37" sqref="Y37"/>
    </sheetView>
  </sheetViews>
  <sheetFormatPr defaultRowHeight="16.5" x14ac:dyDescent="0.3"/>
  <cols>
    <col min="1" max="1" width="4.28515625" style="9" customWidth="1"/>
    <col min="2" max="2" width="6.85546875" style="9" bestFit="1" customWidth="1"/>
    <col min="3" max="3" width="32" style="9" customWidth="1"/>
    <col min="4" max="4" width="21.140625" style="9" customWidth="1"/>
    <col min="5" max="5" width="19.28515625" style="9" customWidth="1"/>
    <col min="6" max="6" width="19.5703125" style="9" customWidth="1"/>
    <col min="7" max="7" width="21.42578125" style="9" customWidth="1"/>
    <col min="8" max="8" width="4" style="9" customWidth="1"/>
    <col min="9" max="10" width="9.140625" style="9"/>
    <col min="11" max="11" width="18.5703125" style="9" hidden="1" customWidth="1"/>
    <col min="12" max="12" width="0" style="9" hidden="1" customWidth="1"/>
    <col min="13" max="13" width="7.5703125" style="9" hidden="1" customWidth="1"/>
    <col min="14" max="14" width="8.7109375" style="9" hidden="1" customWidth="1"/>
    <col min="15" max="15" width="8.42578125" style="9" hidden="1" customWidth="1"/>
    <col min="16" max="16" width="11" style="9" hidden="1" customWidth="1"/>
    <col min="17" max="17" width="12.7109375" style="9" hidden="1" customWidth="1"/>
    <col min="18" max="16384" width="9.140625" style="9"/>
  </cols>
  <sheetData>
    <row r="1" spans="2:17" ht="71.25" customHeight="1" x14ac:dyDescent="0.3">
      <c r="F1" s="141" t="s">
        <v>12</v>
      </c>
      <c r="G1" s="141"/>
    </row>
    <row r="3" spans="2:17" ht="16.5" customHeight="1" x14ac:dyDescent="0.3">
      <c r="B3" s="134" t="s">
        <v>23</v>
      </c>
      <c r="C3" s="134"/>
      <c r="D3" s="134"/>
      <c r="E3" s="134"/>
      <c r="F3" s="134"/>
      <c r="G3" s="134"/>
    </row>
    <row r="4" spans="2:17" x14ac:dyDescent="0.3">
      <c r="B4" s="134"/>
      <c r="C4" s="134"/>
      <c r="D4" s="134"/>
      <c r="E4" s="134"/>
      <c r="F4" s="134"/>
      <c r="G4" s="134"/>
    </row>
    <row r="5" spans="2:17" x14ac:dyDescent="0.3">
      <c r="G5" s="10"/>
    </row>
    <row r="6" spans="2:17" ht="33.75" customHeight="1" x14ac:dyDescent="0.3">
      <c r="B6" s="135" t="s">
        <v>9</v>
      </c>
      <c r="C6" s="135" t="s">
        <v>13</v>
      </c>
      <c r="D6" s="137" t="s">
        <v>14</v>
      </c>
      <c r="E6" s="137"/>
      <c r="F6" s="137"/>
      <c r="G6" s="135" t="s">
        <v>15</v>
      </c>
      <c r="K6" s="11" t="s">
        <v>69</v>
      </c>
      <c r="L6" s="11"/>
      <c r="M6" s="11"/>
      <c r="N6" s="11"/>
      <c r="O6" s="11"/>
      <c r="P6" s="11"/>
      <c r="Q6" s="11"/>
    </row>
    <row r="7" spans="2:17" ht="63" x14ac:dyDescent="0.3">
      <c r="B7" s="136"/>
      <c r="C7" s="136"/>
      <c r="D7" s="12" t="s">
        <v>16</v>
      </c>
      <c r="E7" s="12" t="s">
        <v>17</v>
      </c>
      <c r="F7" s="13" t="s">
        <v>18</v>
      </c>
      <c r="G7" s="136"/>
      <c r="K7" s="138" t="s">
        <v>70</v>
      </c>
      <c r="L7" s="138"/>
      <c r="M7" s="14" t="s">
        <v>71</v>
      </c>
      <c r="N7" s="14" t="s">
        <v>72</v>
      </c>
      <c r="O7" s="14" t="s">
        <v>73</v>
      </c>
      <c r="P7" s="14" t="s">
        <v>74</v>
      </c>
      <c r="Q7" s="14" t="s">
        <v>75</v>
      </c>
    </row>
    <row r="8" spans="2:17" ht="16.5" customHeight="1" x14ac:dyDescent="0.3">
      <c r="B8" s="15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K8" s="139">
        <v>1</v>
      </c>
      <c r="L8" s="139"/>
      <c r="M8" s="16">
        <v>3</v>
      </c>
      <c r="N8" s="16">
        <v>4</v>
      </c>
      <c r="O8" s="16">
        <v>5</v>
      </c>
      <c r="P8" s="16" t="s">
        <v>76</v>
      </c>
      <c r="Q8" s="16">
        <v>7</v>
      </c>
    </row>
    <row r="9" spans="2:17" ht="47.25" customHeight="1" x14ac:dyDescent="0.3">
      <c r="B9" s="15" t="s">
        <v>19</v>
      </c>
      <c r="C9" s="17" t="s">
        <v>20</v>
      </c>
      <c r="D9" s="28">
        <f>'[2]28а) РТУ ПР2 готов'!D9</f>
        <v>1924801.1645977751</v>
      </c>
      <c r="E9" s="2">
        <f>'[2]28а) РТУ ПР2 готов'!E9</f>
        <v>1083</v>
      </c>
      <c r="F9" s="28">
        <f>'[2]28а) РТУ ПР2 готов'!F9</f>
        <v>39170.800000000003</v>
      </c>
      <c r="G9" s="28">
        <f>D9/E9</f>
        <v>1777.2863939037627</v>
      </c>
      <c r="K9" s="140" t="s">
        <v>77</v>
      </c>
      <c r="L9" s="140"/>
      <c r="M9" s="18">
        <v>1272</v>
      </c>
      <c r="N9" s="18">
        <v>1314</v>
      </c>
      <c r="O9" s="19">
        <v>1098</v>
      </c>
      <c r="P9" s="18">
        <v>1228</v>
      </c>
      <c r="Q9" s="18">
        <v>0</v>
      </c>
    </row>
    <row r="10" spans="2:17" ht="31.5" x14ac:dyDescent="0.3">
      <c r="B10" s="15" t="s">
        <v>21</v>
      </c>
      <c r="C10" s="17" t="s">
        <v>22</v>
      </c>
      <c r="D10" s="28">
        <f>'[2]28а) РТУ ПР2 готов'!D10</f>
        <v>2889530.135402225</v>
      </c>
      <c r="E10" s="2">
        <f>'[2]28а) РТУ ПР2 готов'!E10</f>
        <v>1083</v>
      </c>
      <c r="F10" s="28">
        <f>'[2]28а) РТУ ПР2 готов'!F10</f>
        <v>39170.800000000003</v>
      </c>
      <c r="G10" s="28">
        <f>D10/E10</f>
        <v>2668.0795340740765</v>
      </c>
      <c r="K10" s="140" t="s">
        <v>78</v>
      </c>
      <c r="L10" s="140" t="s">
        <v>1</v>
      </c>
      <c r="M10" s="18">
        <v>24612.02</v>
      </c>
      <c r="N10" s="18">
        <v>20476.599999999999</v>
      </c>
      <c r="O10" s="19">
        <v>19254.8</v>
      </c>
      <c r="P10" s="18">
        <v>21447.806666666667</v>
      </c>
      <c r="Q10" s="18">
        <v>0</v>
      </c>
    </row>
    <row r="11" spans="2:17" x14ac:dyDescent="0.3">
      <c r="D11" s="3"/>
      <c r="G11" s="20"/>
    </row>
    <row r="13" spans="2:17" ht="16.5" customHeight="1" x14ac:dyDescent="0.3">
      <c r="B13" s="134" t="s">
        <v>24</v>
      </c>
      <c r="C13" s="134"/>
      <c r="D13" s="134"/>
      <c r="E13" s="134"/>
      <c r="F13" s="134"/>
      <c r="G13" s="134"/>
    </row>
    <row r="14" spans="2:17" x14ac:dyDescent="0.3">
      <c r="B14" s="134"/>
      <c r="C14" s="134"/>
      <c r="D14" s="134"/>
      <c r="E14" s="134"/>
      <c r="F14" s="134"/>
      <c r="G14" s="134"/>
    </row>
    <row r="15" spans="2:17" x14ac:dyDescent="0.3">
      <c r="G15" s="10"/>
    </row>
    <row r="16" spans="2:17" ht="30.75" customHeight="1" x14ac:dyDescent="0.3">
      <c r="B16" s="135" t="s">
        <v>9</v>
      </c>
      <c r="C16" s="135" t="s">
        <v>13</v>
      </c>
      <c r="D16" s="137" t="s">
        <v>14</v>
      </c>
      <c r="E16" s="137"/>
      <c r="F16" s="137"/>
      <c r="G16" s="135" t="s">
        <v>15</v>
      </c>
    </row>
    <row r="17" spans="2:7" ht="63" x14ac:dyDescent="0.3">
      <c r="B17" s="136"/>
      <c r="C17" s="136"/>
      <c r="D17" s="12" t="s">
        <v>16</v>
      </c>
      <c r="E17" s="12" t="s">
        <v>17</v>
      </c>
      <c r="F17" s="13" t="s">
        <v>18</v>
      </c>
      <c r="G17" s="136"/>
    </row>
    <row r="18" spans="2:7" x14ac:dyDescent="0.3">
      <c r="B18" s="15">
        <v>1</v>
      </c>
      <c r="C18" s="12">
        <v>2</v>
      </c>
      <c r="D18" s="12">
        <v>3</v>
      </c>
      <c r="E18" s="12">
        <v>4</v>
      </c>
      <c r="F18" s="12">
        <v>5</v>
      </c>
      <c r="G18" s="12">
        <v>6</v>
      </c>
    </row>
    <row r="19" spans="2:7" ht="47.25" x14ac:dyDescent="0.3">
      <c r="B19" s="15" t="s">
        <v>19</v>
      </c>
      <c r="C19" s="17" t="s">
        <v>20</v>
      </c>
      <c r="D19" s="28">
        <f>'[2]28а) РТУ ПР2 готов'!D19</f>
        <v>2162218.4172819606</v>
      </c>
      <c r="E19" s="2">
        <f>'[2]28а) РТУ ПР2 готов'!E19</f>
        <v>1048</v>
      </c>
      <c r="F19" s="28">
        <f>'[2]28а) РТУ ПР2 готов'!F19</f>
        <v>17002.2</v>
      </c>
      <c r="G19" s="28">
        <f>D19/E19</f>
        <v>2063.1855126736264</v>
      </c>
    </row>
    <row r="20" spans="2:7" ht="31.5" x14ac:dyDescent="0.3">
      <c r="B20" s="15" t="s">
        <v>21</v>
      </c>
      <c r="C20" s="17" t="s">
        <v>22</v>
      </c>
      <c r="D20" s="28">
        <f>'[2]28а) РТУ ПР2 готов'!D20</f>
        <v>3245943.2127180402</v>
      </c>
      <c r="E20" s="2">
        <f>'[2]28а) РТУ ПР2 готов'!E20</f>
        <v>1048</v>
      </c>
      <c r="F20" s="28">
        <f>'[2]28а) РТУ ПР2 готов'!F20</f>
        <v>17002.2</v>
      </c>
      <c r="G20" s="28">
        <f>D20/E20</f>
        <v>3097.2740579370611</v>
      </c>
    </row>
    <row r="21" spans="2:7" x14ac:dyDescent="0.3">
      <c r="D21" s="3"/>
      <c r="G21" s="20"/>
    </row>
    <row r="23" spans="2:7" ht="16.5" customHeight="1" x14ac:dyDescent="0.3">
      <c r="B23" s="134" t="s">
        <v>95</v>
      </c>
      <c r="C23" s="134"/>
      <c r="D23" s="134"/>
      <c r="E23" s="134"/>
      <c r="F23" s="134"/>
      <c r="G23" s="134"/>
    </row>
    <row r="24" spans="2:7" x14ac:dyDescent="0.3">
      <c r="B24" s="134"/>
      <c r="C24" s="134"/>
      <c r="D24" s="134"/>
      <c r="E24" s="134"/>
      <c r="F24" s="134"/>
      <c r="G24" s="134"/>
    </row>
    <row r="25" spans="2:7" x14ac:dyDescent="0.3">
      <c r="G25" s="10"/>
    </row>
    <row r="26" spans="2:7" ht="35.25" customHeight="1" x14ac:dyDescent="0.3">
      <c r="B26" s="135" t="s">
        <v>9</v>
      </c>
      <c r="C26" s="135" t="s">
        <v>13</v>
      </c>
      <c r="D26" s="137" t="s">
        <v>14</v>
      </c>
      <c r="E26" s="137"/>
      <c r="F26" s="137"/>
      <c r="G26" s="135" t="s">
        <v>15</v>
      </c>
    </row>
    <row r="27" spans="2:7" ht="63" x14ac:dyDescent="0.3">
      <c r="B27" s="136"/>
      <c r="C27" s="136"/>
      <c r="D27" s="12" t="s">
        <v>16</v>
      </c>
      <c r="E27" s="12" t="s">
        <v>17</v>
      </c>
      <c r="F27" s="13" t="s">
        <v>18</v>
      </c>
      <c r="G27" s="136"/>
    </row>
    <row r="28" spans="2:7" x14ac:dyDescent="0.3">
      <c r="B28" s="15">
        <v>1</v>
      </c>
      <c r="C28" s="12">
        <v>2</v>
      </c>
      <c r="D28" s="12">
        <v>3</v>
      </c>
      <c r="E28" s="12">
        <v>4</v>
      </c>
      <c r="F28" s="12">
        <v>5</v>
      </c>
      <c r="G28" s="12">
        <v>6</v>
      </c>
    </row>
    <row r="29" spans="2:7" ht="47.25" x14ac:dyDescent="0.3">
      <c r="B29" s="15" t="s">
        <v>19</v>
      </c>
      <c r="C29" s="17" t="s">
        <v>20</v>
      </c>
      <c r="D29" s="2">
        <f>'[2]28а) РТУ ПР2 готов'!D29</f>
        <v>2299367.9026277601</v>
      </c>
      <c r="E29" s="2">
        <f>'[2]28а) РТУ ПР2 готов'!E29</f>
        <v>1063</v>
      </c>
      <c r="F29" s="2">
        <f>'[2]28а) РТУ ПР2 готов'!F29</f>
        <v>53216</v>
      </c>
      <c r="G29" s="28">
        <f>D29/E29</f>
        <v>2163.0930410421074</v>
      </c>
    </row>
    <row r="30" spans="2:7" ht="31.5" x14ac:dyDescent="0.3">
      <c r="B30" s="15" t="s">
        <v>21</v>
      </c>
      <c r="C30" s="17" t="s">
        <v>22</v>
      </c>
      <c r="D30" s="2">
        <f>'[2]28а) РТУ ПР2 готов'!D30</f>
        <v>3451833.347372239</v>
      </c>
      <c r="E30" s="2">
        <f>E29</f>
        <v>1063</v>
      </c>
      <c r="F30" s="2">
        <f>F29</f>
        <v>53216</v>
      </c>
      <c r="G30" s="28">
        <f>D30/E30</f>
        <v>3247.2562063708738</v>
      </c>
    </row>
    <row r="31" spans="2:7" x14ac:dyDescent="0.3">
      <c r="D31" s="21"/>
      <c r="G31" s="20"/>
    </row>
  </sheetData>
  <mergeCells count="20">
    <mergeCell ref="B16:B17"/>
    <mergeCell ref="C16:C17"/>
    <mergeCell ref="D16:F16"/>
    <mergeCell ref="G16:G17"/>
    <mergeCell ref="F1:G1"/>
    <mergeCell ref="B3:G4"/>
    <mergeCell ref="B6:B7"/>
    <mergeCell ref="C6:C7"/>
    <mergeCell ref="D6:F6"/>
    <mergeCell ref="G6:G7"/>
    <mergeCell ref="K7:L7"/>
    <mergeCell ref="K8:L8"/>
    <mergeCell ref="K9:L9"/>
    <mergeCell ref="K10:L10"/>
    <mergeCell ref="B13:G14"/>
    <mergeCell ref="B23:G24"/>
    <mergeCell ref="B26:B27"/>
    <mergeCell ref="C26:C27"/>
    <mergeCell ref="D26:F26"/>
    <mergeCell ref="G26:G27"/>
  </mergeCells>
  <pageMargins left="0.7" right="0.7" top="0.75" bottom="0.75" header="0.3" footer="0.3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"/>
  <sheetViews>
    <sheetView view="pageBreakPreview" zoomScaleNormal="100" zoomScaleSheetLayoutView="100" workbookViewId="0">
      <selection activeCell="D19" sqref="D19"/>
    </sheetView>
  </sheetViews>
  <sheetFormatPr defaultRowHeight="16.5" x14ac:dyDescent="0.3"/>
  <cols>
    <col min="1" max="1" width="3.5703125" style="1" customWidth="1"/>
    <col min="2" max="2" width="5.5703125" style="1" customWidth="1"/>
    <col min="3" max="3" width="38.42578125" style="1" bestFit="1" customWidth="1"/>
    <col min="4" max="4" width="90.5703125" style="1" customWidth="1"/>
    <col min="5" max="5" width="37.5703125" style="1" customWidth="1"/>
    <col min="6" max="6" width="11" style="1" customWidth="1"/>
    <col min="7" max="16384" width="9.140625" style="1"/>
  </cols>
  <sheetData>
    <row r="2" spans="2:5" ht="102.75" customHeight="1" x14ac:dyDescent="0.3">
      <c r="B2" s="142" t="s">
        <v>287</v>
      </c>
      <c r="C2" s="142"/>
      <c r="D2" s="142"/>
      <c r="E2" s="142"/>
    </row>
    <row r="3" spans="2:5" ht="18.75" x14ac:dyDescent="0.3">
      <c r="B3" s="27"/>
      <c r="C3" s="27"/>
      <c r="D3" s="27"/>
      <c r="E3" s="27"/>
    </row>
    <row r="4" spans="2:5" ht="31.5" x14ac:dyDescent="0.3">
      <c r="B4" s="63" t="s">
        <v>91</v>
      </c>
      <c r="C4" s="63" t="s">
        <v>92</v>
      </c>
      <c r="D4" s="63" t="s">
        <v>93</v>
      </c>
      <c r="E4" s="64" t="s">
        <v>283</v>
      </c>
    </row>
    <row r="5" spans="2:5" ht="63" x14ac:dyDescent="0.3">
      <c r="B5" s="65" t="s">
        <v>19</v>
      </c>
      <c r="C5" s="66" t="s">
        <v>284</v>
      </c>
      <c r="D5" s="66" t="s">
        <v>285</v>
      </c>
      <c r="E5" s="66" t="s">
        <v>286</v>
      </c>
    </row>
  </sheetData>
  <mergeCells count="1">
    <mergeCell ref="B2:E2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2"/>
  <sheetViews>
    <sheetView view="pageBreakPreview" zoomScaleNormal="100" zoomScaleSheetLayoutView="100" workbookViewId="0">
      <selection activeCell="L11" sqref="L11"/>
    </sheetView>
  </sheetViews>
  <sheetFormatPr defaultRowHeight="16.5" x14ac:dyDescent="0.3"/>
  <cols>
    <col min="1" max="1" width="3.28515625" style="1" customWidth="1"/>
    <col min="2" max="2" width="3.140625" style="4" customWidth="1"/>
    <col min="3" max="3" width="47.42578125" style="1" customWidth="1"/>
    <col min="4" max="4" width="20.140625" style="1" customWidth="1"/>
    <col min="5" max="5" width="18.5703125" style="1" customWidth="1"/>
    <col min="6" max="6" width="3.7109375" style="1" customWidth="1"/>
    <col min="7" max="16384" width="9.140625" style="1"/>
  </cols>
  <sheetData>
    <row r="1" spans="2:5" x14ac:dyDescent="0.3">
      <c r="D1" s="132" t="s">
        <v>36</v>
      </c>
      <c r="E1" s="132"/>
    </row>
    <row r="2" spans="2:5" ht="48.75" customHeight="1" x14ac:dyDescent="0.3">
      <c r="D2" s="143" t="s">
        <v>35</v>
      </c>
      <c r="E2" s="143"/>
    </row>
    <row r="3" spans="2:5" x14ac:dyDescent="0.3">
      <c r="D3" s="5"/>
      <c r="E3" s="5"/>
    </row>
    <row r="4" spans="2:5" x14ac:dyDescent="0.3">
      <c r="C4" s="132" t="s">
        <v>34</v>
      </c>
      <c r="D4" s="132"/>
      <c r="E4" s="132"/>
    </row>
    <row r="5" spans="2:5" x14ac:dyDescent="0.3">
      <c r="C5" s="132" t="s">
        <v>33</v>
      </c>
      <c r="D5" s="132"/>
      <c r="E5" s="132"/>
    </row>
    <row r="6" spans="2:5" x14ac:dyDescent="0.3">
      <c r="C6" s="132" t="s">
        <v>32</v>
      </c>
      <c r="D6" s="132"/>
      <c r="E6" s="132"/>
    </row>
    <row r="7" spans="2:5" x14ac:dyDescent="0.3">
      <c r="C7" s="132" t="s">
        <v>31</v>
      </c>
      <c r="D7" s="132"/>
      <c r="E7" s="132"/>
    </row>
    <row r="9" spans="2:5" ht="82.5" x14ac:dyDescent="0.3">
      <c r="B9" s="58"/>
      <c r="C9" s="60"/>
      <c r="D9" s="59" t="s">
        <v>30</v>
      </c>
      <c r="E9" s="59" t="s">
        <v>29</v>
      </c>
    </row>
    <row r="10" spans="2:5" ht="33" x14ac:dyDescent="0.3">
      <c r="B10" s="58" t="s">
        <v>19</v>
      </c>
      <c r="C10" s="61" t="s">
        <v>28</v>
      </c>
      <c r="D10" s="62">
        <v>0</v>
      </c>
      <c r="E10" s="62">
        <v>0</v>
      </c>
    </row>
    <row r="11" spans="2:5" ht="49.5" x14ac:dyDescent="0.3">
      <c r="B11" s="58" t="s">
        <v>21</v>
      </c>
      <c r="C11" s="61" t="s">
        <v>27</v>
      </c>
      <c r="D11" s="62">
        <f>('28 а) город'!H372+'28 а) село'!H472)/3</f>
        <v>4069.0675800000008</v>
      </c>
      <c r="E11" s="62">
        <f>('28 а) город'!G372+'28 а) село'!G472)/3</f>
        <v>460.3</v>
      </c>
    </row>
    <row r="12" spans="2:5" ht="33" x14ac:dyDescent="0.3">
      <c r="B12" s="58" t="s">
        <v>26</v>
      </c>
      <c r="C12" s="61" t="s">
        <v>25</v>
      </c>
      <c r="D12" s="62">
        <v>0</v>
      </c>
      <c r="E12" s="62">
        <v>0</v>
      </c>
    </row>
  </sheetData>
  <mergeCells count="6">
    <mergeCell ref="C7:E7"/>
    <mergeCell ref="D1:E1"/>
    <mergeCell ref="D2:E2"/>
    <mergeCell ref="C4:E4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9"/>
  <sheetViews>
    <sheetView view="pageBreakPreview" zoomScaleNormal="100" zoomScaleSheetLayoutView="100" workbookViewId="0">
      <selection activeCell="M9" sqref="M9"/>
    </sheetView>
  </sheetViews>
  <sheetFormatPr defaultRowHeight="16.5" x14ac:dyDescent="0.3"/>
  <cols>
    <col min="1" max="1" width="5.7109375" style="1" customWidth="1"/>
    <col min="2" max="2" width="3.5703125" style="4" customWidth="1"/>
    <col min="3" max="3" width="47.42578125" style="1" customWidth="1"/>
    <col min="4" max="4" width="20.140625" style="1" customWidth="1"/>
    <col min="5" max="5" width="18.5703125" style="1" customWidth="1"/>
    <col min="6" max="6" width="20.85546875" style="1" customWidth="1"/>
    <col min="7" max="16384" width="9.140625" style="1"/>
  </cols>
  <sheetData>
    <row r="1" spans="2:6" x14ac:dyDescent="0.3">
      <c r="E1" s="132" t="s">
        <v>37</v>
      </c>
      <c r="F1" s="132"/>
    </row>
    <row r="2" spans="2:6" ht="53.25" customHeight="1" x14ac:dyDescent="0.3">
      <c r="E2" s="143" t="s">
        <v>35</v>
      </c>
      <c r="F2" s="143"/>
    </row>
    <row r="3" spans="2:6" x14ac:dyDescent="0.3">
      <c r="E3" s="5"/>
      <c r="F3" s="5"/>
    </row>
    <row r="4" spans="2:6" x14ac:dyDescent="0.3">
      <c r="C4" s="132" t="s">
        <v>34</v>
      </c>
      <c r="D4" s="132"/>
      <c r="E4" s="132"/>
      <c r="F4" s="132"/>
    </row>
    <row r="5" spans="2:6" x14ac:dyDescent="0.3">
      <c r="C5" s="132" t="s">
        <v>38</v>
      </c>
      <c r="D5" s="132"/>
      <c r="E5" s="132"/>
      <c r="F5" s="132"/>
    </row>
    <row r="6" spans="2:6" x14ac:dyDescent="0.3">
      <c r="C6" s="132" t="s">
        <v>39</v>
      </c>
      <c r="D6" s="132"/>
      <c r="E6" s="132"/>
      <c r="F6" s="132"/>
    </row>
    <row r="7" spans="2:6" x14ac:dyDescent="0.3">
      <c r="C7" s="132" t="s">
        <v>40</v>
      </c>
      <c r="D7" s="132"/>
      <c r="E7" s="132"/>
      <c r="F7" s="132"/>
    </row>
    <row r="9" spans="2:6" ht="167.25" customHeight="1" x14ac:dyDescent="0.3">
      <c r="B9" s="58"/>
      <c r="C9" s="60"/>
      <c r="D9" s="59" t="s">
        <v>41</v>
      </c>
      <c r="E9" s="59" t="s">
        <v>42</v>
      </c>
      <c r="F9" s="59" t="s">
        <v>43</v>
      </c>
    </row>
    <row r="10" spans="2:6" x14ac:dyDescent="0.3">
      <c r="B10" s="58" t="s">
        <v>19</v>
      </c>
      <c r="C10" s="61" t="s">
        <v>44</v>
      </c>
      <c r="D10" s="62"/>
      <c r="E10" s="62"/>
      <c r="F10" s="62"/>
    </row>
    <row r="11" spans="2:6" x14ac:dyDescent="0.3">
      <c r="B11" s="58"/>
      <c r="C11" s="61" t="s">
        <v>45</v>
      </c>
      <c r="D11" s="62">
        <v>0</v>
      </c>
      <c r="E11" s="62">
        <v>0</v>
      </c>
      <c r="F11" s="62">
        <v>0</v>
      </c>
    </row>
    <row r="12" spans="2:6" x14ac:dyDescent="0.3">
      <c r="B12" s="58"/>
      <c r="C12" s="61" t="s">
        <v>46</v>
      </c>
      <c r="D12" s="62">
        <v>470.36523000000005</v>
      </c>
      <c r="E12" s="62">
        <v>0.5033333333333333</v>
      </c>
      <c r="F12" s="62">
        <v>188</v>
      </c>
    </row>
    <row r="13" spans="2:6" x14ac:dyDescent="0.3">
      <c r="B13" s="58"/>
      <c r="C13" s="60" t="s">
        <v>47</v>
      </c>
      <c r="D13" s="62">
        <v>0</v>
      </c>
      <c r="E13" s="62">
        <v>0</v>
      </c>
      <c r="F13" s="62">
        <v>0</v>
      </c>
    </row>
    <row r="14" spans="2:6" x14ac:dyDescent="0.3">
      <c r="B14" s="58" t="s">
        <v>21</v>
      </c>
      <c r="C14" s="60" t="s">
        <v>48</v>
      </c>
      <c r="D14" s="62"/>
      <c r="E14" s="62"/>
      <c r="F14" s="62"/>
    </row>
    <row r="15" spans="2:6" x14ac:dyDescent="0.3">
      <c r="B15" s="58"/>
      <c r="C15" s="61" t="s">
        <v>45</v>
      </c>
      <c r="D15" s="62">
        <v>2669.6030700000001</v>
      </c>
      <c r="E15" s="62">
        <v>6.0616666666666665</v>
      </c>
      <c r="F15" s="62">
        <v>262</v>
      </c>
    </row>
    <row r="16" spans="2:6" x14ac:dyDescent="0.3">
      <c r="B16" s="58"/>
      <c r="C16" s="61" t="s">
        <v>46</v>
      </c>
      <c r="D16" s="62">
        <v>1826.6426333333332</v>
      </c>
      <c r="E16" s="62">
        <v>2.2266666666666666</v>
      </c>
      <c r="F16" s="62">
        <v>573.9666666666667</v>
      </c>
    </row>
    <row r="17" spans="2:8" x14ac:dyDescent="0.3">
      <c r="B17" s="58"/>
      <c r="C17" s="60" t="s">
        <v>47</v>
      </c>
      <c r="D17" s="62">
        <v>0</v>
      </c>
      <c r="E17" s="62">
        <v>0</v>
      </c>
      <c r="F17" s="62">
        <v>0</v>
      </c>
    </row>
    <row r="20" spans="2:8" hidden="1" x14ac:dyDescent="0.3">
      <c r="C20" s="40"/>
      <c r="D20" s="40">
        <f>(D15+D16)*3</f>
        <v>13488.737109999998</v>
      </c>
      <c r="E20" s="40">
        <f>(E15+E16)*3</f>
        <v>24.865000000000002</v>
      </c>
      <c r="F20" s="40">
        <f>(F15+F16)*3</f>
        <v>2507.9</v>
      </c>
      <c r="G20" s="40"/>
      <c r="H20" s="40"/>
    </row>
    <row r="21" spans="2:8" hidden="1" x14ac:dyDescent="0.3">
      <c r="C21" s="40"/>
      <c r="D21" s="40">
        <f>'28 а) село'!H566+'28 а) город'!H439</f>
        <v>13488.73711</v>
      </c>
      <c r="E21" s="40">
        <f>('28 а) село'!F566+'28 а) город'!F439)/1000</f>
        <v>24.864999999999998</v>
      </c>
      <c r="F21" s="40">
        <f>'28 а) село'!G566+'28 а) город'!G439</f>
        <v>2507.9</v>
      </c>
      <c r="G21" s="40"/>
      <c r="H21" s="40"/>
    </row>
    <row r="22" spans="2:8" hidden="1" x14ac:dyDescent="0.3">
      <c r="C22" s="40"/>
      <c r="D22" s="40">
        <f>D20-D21</f>
        <v>0</v>
      </c>
      <c r="E22" s="40">
        <f t="shared" ref="E22:F22" si="0">E20-E21</f>
        <v>0</v>
      </c>
      <c r="F22" s="40">
        <f t="shared" si="0"/>
        <v>0</v>
      </c>
      <c r="G22" s="40"/>
      <c r="H22" s="40"/>
    </row>
    <row r="23" spans="2:8" hidden="1" x14ac:dyDescent="0.3">
      <c r="C23" s="40"/>
      <c r="D23" s="40"/>
      <c r="E23" s="40"/>
      <c r="F23" s="40"/>
      <c r="G23" s="40"/>
      <c r="H23" s="40"/>
    </row>
    <row r="24" spans="2:8" x14ac:dyDescent="0.3">
      <c r="C24" s="40"/>
      <c r="D24" s="40"/>
      <c r="E24" s="40"/>
      <c r="F24" s="40"/>
      <c r="G24" s="40"/>
      <c r="H24" s="40"/>
    </row>
    <row r="25" spans="2:8" x14ac:dyDescent="0.3">
      <c r="C25" s="40"/>
      <c r="D25" s="40"/>
      <c r="E25" s="40"/>
      <c r="F25" s="40"/>
      <c r="G25" s="40"/>
      <c r="H25" s="40"/>
    </row>
    <row r="26" spans="2:8" x14ac:dyDescent="0.3">
      <c r="C26" s="40"/>
      <c r="D26" s="40"/>
      <c r="E26" s="40"/>
      <c r="F26" s="40"/>
      <c r="G26" s="40"/>
      <c r="H26" s="40"/>
    </row>
    <row r="27" spans="2:8" x14ac:dyDescent="0.3">
      <c r="C27" s="40"/>
      <c r="D27" s="40"/>
      <c r="E27" s="40"/>
      <c r="F27" s="40"/>
      <c r="G27" s="40"/>
      <c r="H27" s="40"/>
    </row>
    <row r="28" spans="2:8" x14ac:dyDescent="0.3">
      <c r="C28" s="40"/>
      <c r="D28" s="40"/>
      <c r="E28" s="40"/>
      <c r="F28" s="40"/>
      <c r="G28" s="40"/>
      <c r="H28" s="40"/>
    </row>
    <row r="29" spans="2:8" x14ac:dyDescent="0.3">
      <c r="C29" s="40"/>
      <c r="D29" s="40"/>
      <c r="E29" s="40"/>
      <c r="F29" s="40"/>
      <c r="G29" s="40"/>
      <c r="H29" s="40"/>
    </row>
  </sheetData>
  <mergeCells count="6">
    <mergeCell ref="C7:F7"/>
    <mergeCell ref="E1:F1"/>
    <mergeCell ref="E2:F2"/>
    <mergeCell ref="C4:F4"/>
    <mergeCell ref="C5:F5"/>
    <mergeCell ref="C6:F6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1"/>
  <sheetViews>
    <sheetView view="pageBreakPreview" zoomScale="90" zoomScaleNormal="100" zoomScaleSheetLayoutView="90" workbookViewId="0">
      <selection activeCell="C7" sqref="C7"/>
    </sheetView>
  </sheetViews>
  <sheetFormatPr defaultRowHeight="16.5" x14ac:dyDescent="0.3"/>
  <cols>
    <col min="1" max="1" width="4.5703125" style="1" customWidth="1"/>
    <col min="2" max="2" width="5.7109375" style="6" customWidth="1"/>
    <col min="3" max="3" width="35.85546875" style="1" customWidth="1"/>
    <col min="4" max="8" width="9.140625" style="1"/>
    <col min="9" max="9" width="11.42578125" style="1" customWidth="1"/>
    <col min="10" max="16384" width="9.140625" style="1"/>
  </cols>
  <sheetData>
    <row r="1" spans="2:12" x14ac:dyDescent="0.3">
      <c r="J1" s="132" t="s">
        <v>49</v>
      </c>
      <c r="K1" s="132"/>
      <c r="L1" s="132"/>
    </row>
    <row r="2" spans="2:12" ht="68.25" customHeight="1" x14ac:dyDescent="0.3">
      <c r="J2" s="143" t="s">
        <v>35</v>
      </c>
      <c r="K2" s="143"/>
      <c r="L2" s="143"/>
    </row>
    <row r="3" spans="2:12" x14ac:dyDescent="0.3">
      <c r="J3" s="5"/>
      <c r="K3" s="5"/>
      <c r="L3" s="5"/>
    </row>
    <row r="4" spans="2:12" x14ac:dyDescent="0.3">
      <c r="C4" s="132" t="s">
        <v>34</v>
      </c>
      <c r="D4" s="132"/>
      <c r="E4" s="132"/>
      <c r="F4" s="132"/>
      <c r="G4" s="132"/>
      <c r="H4" s="132"/>
      <c r="I4" s="132"/>
      <c r="J4" s="132"/>
      <c r="K4" s="132"/>
      <c r="L4" s="132"/>
    </row>
    <row r="5" spans="2:12" x14ac:dyDescent="0.3">
      <c r="C5" s="132" t="s">
        <v>50</v>
      </c>
      <c r="D5" s="132"/>
      <c r="E5" s="132"/>
      <c r="F5" s="132"/>
      <c r="G5" s="132"/>
      <c r="H5" s="132"/>
      <c r="I5" s="132"/>
      <c r="J5" s="132"/>
      <c r="K5" s="132"/>
      <c r="L5" s="132"/>
    </row>
    <row r="6" spans="2:12" x14ac:dyDescent="0.3">
      <c r="C6" s="132" t="s">
        <v>409</v>
      </c>
      <c r="D6" s="132"/>
      <c r="E6" s="132"/>
      <c r="F6" s="132"/>
      <c r="G6" s="132"/>
      <c r="H6" s="132"/>
      <c r="I6" s="132"/>
      <c r="J6" s="132"/>
      <c r="K6" s="132"/>
      <c r="L6" s="132"/>
    </row>
    <row r="8" spans="2:12" s="7" customFormat="1" ht="32.25" customHeight="1" x14ac:dyDescent="0.25">
      <c r="B8" s="145" t="s">
        <v>51</v>
      </c>
      <c r="C8" s="145"/>
      <c r="D8" s="146" t="s">
        <v>52</v>
      </c>
      <c r="E8" s="146"/>
      <c r="F8" s="146"/>
      <c r="G8" s="146" t="s">
        <v>53</v>
      </c>
      <c r="H8" s="146"/>
      <c r="I8" s="146"/>
      <c r="J8" s="146" t="s">
        <v>54</v>
      </c>
      <c r="K8" s="146"/>
      <c r="L8" s="146"/>
    </row>
    <row r="9" spans="2:12" ht="33" x14ac:dyDescent="0.3">
      <c r="B9" s="145"/>
      <c r="C9" s="145"/>
      <c r="D9" s="58" t="s">
        <v>45</v>
      </c>
      <c r="E9" s="58" t="s">
        <v>46</v>
      </c>
      <c r="F9" s="59" t="s">
        <v>55</v>
      </c>
      <c r="G9" s="58" t="s">
        <v>45</v>
      </c>
      <c r="H9" s="58" t="s">
        <v>46</v>
      </c>
      <c r="I9" s="59" t="s">
        <v>55</v>
      </c>
      <c r="J9" s="58" t="s">
        <v>45</v>
      </c>
      <c r="K9" s="58" t="s">
        <v>46</v>
      </c>
      <c r="L9" s="59" t="s">
        <v>55</v>
      </c>
    </row>
    <row r="10" spans="2:12" x14ac:dyDescent="0.3">
      <c r="B10" s="145" t="s">
        <v>19</v>
      </c>
      <c r="C10" s="60" t="s">
        <v>56</v>
      </c>
      <c r="D10" s="57">
        <v>769</v>
      </c>
      <c r="E10" s="57">
        <v>21</v>
      </c>
      <c r="F10" s="57">
        <v>0</v>
      </c>
      <c r="G10" s="57">
        <v>5777</v>
      </c>
      <c r="H10" s="57">
        <v>258</v>
      </c>
      <c r="I10" s="57">
        <v>0</v>
      </c>
      <c r="J10" s="57">
        <v>352.45600000000002</v>
      </c>
      <c r="K10" s="57">
        <v>9.625</v>
      </c>
      <c r="L10" s="57">
        <v>0</v>
      </c>
    </row>
    <row r="11" spans="2:12" x14ac:dyDescent="0.3">
      <c r="B11" s="145"/>
      <c r="C11" s="60" t="s">
        <v>57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</row>
    <row r="12" spans="2:12" x14ac:dyDescent="0.3">
      <c r="B12" s="145" t="s">
        <v>21</v>
      </c>
      <c r="C12" s="60" t="s">
        <v>58</v>
      </c>
      <c r="D12" s="57">
        <v>53</v>
      </c>
      <c r="E12" s="57">
        <v>29</v>
      </c>
      <c r="F12" s="57">
        <v>0</v>
      </c>
      <c r="G12" s="57">
        <v>2270</v>
      </c>
      <c r="H12" s="57">
        <v>2335</v>
      </c>
      <c r="I12" s="57">
        <v>0</v>
      </c>
      <c r="J12" s="57">
        <v>328.76</v>
      </c>
      <c r="K12" s="57">
        <v>179.9</v>
      </c>
      <c r="L12" s="57">
        <v>0</v>
      </c>
    </row>
    <row r="13" spans="2:12" x14ac:dyDescent="0.3">
      <c r="B13" s="145"/>
      <c r="C13" s="60" t="s">
        <v>59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</row>
    <row r="14" spans="2:12" x14ac:dyDescent="0.3">
      <c r="B14" s="145" t="s">
        <v>26</v>
      </c>
      <c r="C14" s="60" t="s">
        <v>60</v>
      </c>
      <c r="D14" s="57">
        <v>5</v>
      </c>
      <c r="E14" s="57">
        <v>10</v>
      </c>
      <c r="F14" s="57">
        <v>0</v>
      </c>
      <c r="G14" s="57">
        <v>1356</v>
      </c>
      <c r="H14" s="57">
        <v>3540</v>
      </c>
      <c r="I14" s="57">
        <v>0</v>
      </c>
      <c r="J14" s="57">
        <v>31.38</v>
      </c>
      <c r="K14" s="57">
        <v>2300.5</v>
      </c>
      <c r="L14" s="57">
        <v>0</v>
      </c>
    </row>
    <row r="15" spans="2:12" x14ac:dyDescent="0.3">
      <c r="B15" s="145"/>
      <c r="C15" s="60" t="s">
        <v>61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</row>
    <row r="16" spans="2:12" x14ac:dyDescent="0.3">
      <c r="B16" s="145" t="s">
        <v>62</v>
      </c>
      <c r="C16" s="60" t="s">
        <v>94</v>
      </c>
      <c r="D16" s="57">
        <v>0</v>
      </c>
      <c r="E16" s="57">
        <v>2</v>
      </c>
      <c r="F16" s="57">
        <v>0</v>
      </c>
      <c r="G16" s="57">
        <v>0</v>
      </c>
      <c r="H16" s="57">
        <v>4900</v>
      </c>
      <c r="I16" s="57">
        <v>0</v>
      </c>
      <c r="J16" s="57">
        <v>0</v>
      </c>
      <c r="K16" s="57">
        <v>26572.35</v>
      </c>
      <c r="L16" s="57">
        <v>0</v>
      </c>
    </row>
    <row r="17" spans="2:12" x14ac:dyDescent="0.3">
      <c r="B17" s="145"/>
      <c r="C17" s="60" t="s">
        <v>61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</row>
    <row r="19" spans="2:12" x14ac:dyDescent="0.3">
      <c r="B19" s="8" t="s">
        <v>63</v>
      </c>
    </row>
    <row r="21" spans="2:12" ht="82.5" customHeight="1" x14ac:dyDescent="0.3">
      <c r="B21" s="144" t="s">
        <v>64</v>
      </c>
      <c r="C21" s="144"/>
      <c r="D21" s="144"/>
      <c r="E21" s="144"/>
      <c r="F21" s="144"/>
      <c r="G21" s="144"/>
      <c r="H21" s="144"/>
      <c r="I21" s="144"/>
      <c r="J21" s="144"/>
      <c r="K21" s="144"/>
      <c r="L21" s="144"/>
    </row>
  </sheetData>
  <mergeCells count="14">
    <mergeCell ref="B21:L21"/>
    <mergeCell ref="J1:L1"/>
    <mergeCell ref="J2:L2"/>
    <mergeCell ref="C4:L4"/>
    <mergeCell ref="C5:L5"/>
    <mergeCell ref="C6:L6"/>
    <mergeCell ref="B8:C9"/>
    <mergeCell ref="D8:F8"/>
    <mergeCell ref="G8:I8"/>
    <mergeCell ref="J8:L8"/>
    <mergeCell ref="B10:B11"/>
    <mergeCell ref="B12:B13"/>
    <mergeCell ref="B14:B15"/>
    <mergeCell ref="B16:B1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view="pageBreakPreview" zoomScale="90" zoomScaleNormal="100" zoomScaleSheetLayoutView="90" workbookViewId="0">
      <selection activeCell="C7" sqref="C7"/>
    </sheetView>
  </sheetViews>
  <sheetFormatPr defaultRowHeight="16.5" x14ac:dyDescent="0.3"/>
  <cols>
    <col min="1" max="1" width="5" style="1" customWidth="1"/>
    <col min="2" max="2" width="5.7109375" style="6" customWidth="1"/>
    <col min="3" max="3" width="35.85546875" style="1" customWidth="1"/>
    <col min="4" max="8" width="9.140625" style="1"/>
    <col min="9" max="9" width="11.42578125" style="1" customWidth="1"/>
    <col min="10" max="16384" width="9.140625" style="1"/>
  </cols>
  <sheetData>
    <row r="1" spans="2:9" x14ac:dyDescent="0.3">
      <c r="G1" s="132" t="s">
        <v>67</v>
      </c>
      <c r="H1" s="132"/>
      <c r="I1" s="132"/>
    </row>
    <row r="2" spans="2:9" ht="68.25" customHeight="1" x14ac:dyDescent="0.3">
      <c r="G2" s="143" t="s">
        <v>35</v>
      </c>
      <c r="H2" s="143"/>
      <c r="I2" s="143"/>
    </row>
    <row r="4" spans="2:9" x14ac:dyDescent="0.3">
      <c r="C4" s="132" t="s">
        <v>34</v>
      </c>
      <c r="D4" s="132"/>
      <c r="E4" s="132"/>
      <c r="F4" s="132"/>
      <c r="G4" s="132"/>
      <c r="H4" s="132"/>
      <c r="I4" s="132"/>
    </row>
    <row r="5" spans="2:9" x14ac:dyDescent="0.3">
      <c r="C5" s="143" t="s">
        <v>66</v>
      </c>
      <c r="D5" s="132"/>
      <c r="E5" s="132"/>
      <c r="F5" s="132"/>
      <c r="G5" s="132"/>
      <c r="H5" s="132"/>
      <c r="I5" s="132"/>
    </row>
    <row r="6" spans="2:9" x14ac:dyDescent="0.3">
      <c r="C6" s="132" t="s">
        <v>410</v>
      </c>
      <c r="D6" s="132"/>
      <c r="E6" s="132"/>
      <c r="F6" s="132"/>
      <c r="G6" s="132"/>
      <c r="H6" s="132"/>
      <c r="I6" s="132"/>
    </row>
    <row r="8" spans="2:9" s="7" customFormat="1" ht="32.25" customHeight="1" x14ac:dyDescent="0.25">
      <c r="B8" s="145" t="s">
        <v>51</v>
      </c>
      <c r="C8" s="145"/>
      <c r="D8" s="146" t="s">
        <v>65</v>
      </c>
      <c r="E8" s="146"/>
      <c r="F8" s="146"/>
      <c r="G8" s="146" t="s">
        <v>53</v>
      </c>
      <c r="H8" s="146"/>
      <c r="I8" s="146"/>
    </row>
    <row r="9" spans="2:9" ht="33" x14ac:dyDescent="0.3">
      <c r="B9" s="145"/>
      <c r="C9" s="145"/>
      <c r="D9" s="58" t="s">
        <v>45</v>
      </c>
      <c r="E9" s="58" t="s">
        <v>46</v>
      </c>
      <c r="F9" s="59" t="s">
        <v>55</v>
      </c>
      <c r="G9" s="58" t="s">
        <v>45</v>
      </c>
      <c r="H9" s="58" t="s">
        <v>46</v>
      </c>
      <c r="I9" s="59" t="s">
        <v>55</v>
      </c>
    </row>
    <row r="10" spans="2:9" x14ac:dyDescent="0.3">
      <c r="B10" s="145" t="s">
        <v>19</v>
      </c>
      <c r="C10" s="60" t="s">
        <v>56</v>
      </c>
      <c r="D10" s="57">
        <v>816</v>
      </c>
      <c r="E10" s="57">
        <v>22</v>
      </c>
      <c r="F10" s="57">
        <v>0</v>
      </c>
      <c r="G10" s="57">
        <v>6094</v>
      </c>
      <c r="H10" s="57">
        <v>274</v>
      </c>
      <c r="I10" s="57">
        <v>0</v>
      </c>
    </row>
    <row r="11" spans="2:9" x14ac:dyDescent="0.3">
      <c r="B11" s="145"/>
      <c r="C11" s="60" t="s">
        <v>57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</row>
    <row r="12" spans="2:9" x14ac:dyDescent="0.3">
      <c r="B12" s="145" t="s">
        <v>21</v>
      </c>
      <c r="C12" s="60" t="s">
        <v>58</v>
      </c>
      <c r="D12" s="57">
        <v>63</v>
      </c>
      <c r="E12" s="57">
        <v>32</v>
      </c>
      <c r="F12" s="57">
        <v>0</v>
      </c>
      <c r="G12" s="57">
        <v>2740</v>
      </c>
      <c r="H12" s="57">
        <v>2395</v>
      </c>
      <c r="I12" s="57">
        <v>0</v>
      </c>
    </row>
    <row r="13" spans="2:9" x14ac:dyDescent="0.3">
      <c r="B13" s="145"/>
      <c r="C13" s="60" t="s">
        <v>59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</row>
    <row r="14" spans="2:9" x14ac:dyDescent="0.3">
      <c r="B14" s="145" t="s">
        <v>26</v>
      </c>
      <c r="C14" s="60" t="s">
        <v>60</v>
      </c>
      <c r="D14" s="57">
        <v>6</v>
      </c>
      <c r="E14" s="57">
        <v>11</v>
      </c>
      <c r="F14" s="57">
        <v>0</v>
      </c>
      <c r="G14" s="57">
        <v>1576</v>
      </c>
      <c r="H14" s="57">
        <v>3560</v>
      </c>
      <c r="I14" s="57">
        <v>0</v>
      </c>
    </row>
    <row r="15" spans="2:9" x14ac:dyDescent="0.3">
      <c r="B15" s="145"/>
      <c r="C15" s="60" t="s">
        <v>61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</row>
    <row r="16" spans="2:9" x14ac:dyDescent="0.3">
      <c r="B16" s="145" t="s">
        <v>62</v>
      </c>
      <c r="C16" s="60" t="s">
        <v>94</v>
      </c>
      <c r="D16" s="57">
        <v>0</v>
      </c>
      <c r="E16" s="57">
        <v>3</v>
      </c>
      <c r="F16" s="57">
        <v>0</v>
      </c>
      <c r="G16" s="57">
        <v>0</v>
      </c>
      <c r="H16" s="57">
        <v>5650</v>
      </c>
      <c r="I16" s="57">
        <v>0</v>
      </c>
    </row>
    <row r="17" spans="2:9" x14ac:dyDescent="0.3">
      <c r="B17" s="145"/>
      <c r="C17" s="60" t="s">
        <v>61</v>
      </c>
      <c r="D17" s="57">
        <v>0</v>
      </c>
      <c r="E17" s="57">
        <v>3</v>
      </c>
      <c r="F17" s="57">
        <v>0</v>
      </c>
      <c r="G17" s="57">
        <v>0</v>
      </c>
      <c r="H17" s="57">
        <v>5650</v>
      </c>
      <c r="I17" s="57">
        <v>0</v>
      </c>
    </row>
    <row r="19" spans="2:9" ht="33" customHeight="1" x14ac:dyDescent="0.3">
      <c r="B19" s="144" t="s">
        <v>63</v>
      </c>
      <c r="C19" s="144"/>
      <c r="D19" s="144"/>
      <c r="E19" s="144"/>
      <c r="F19" s="144"/>
      <c r="G19" s="144"/>
      <c r="H19" s="144"/>
      <c r="I19" s="144"/>
    </row>
    <row r="21" spans="2:9" ht="115.5" customHeight="1" x14ac:dyDescent="0.3">
      <c r="B21" s="144" t="s">
        <v>64</v>
      </c>
      <c r="C21" s="144"/>
      <c r="D21" s="144"/>
      <c r="E21" s="144"/>
      <c r="F21" s="144"/>
      <c r="G21" s="144"/>
      <c r="H21" s="144"/>
      <c r="I21" s="144"/>
    </row>
  </sheetData>
  <mergeCells count="14">
    <mergeCell ref="B21:I21"/>
    <mergeCell ref="G1:I1"/>
    <mergeCell ref="G2:I2"/>
    <mergeCell ref="C4:I4"/>
    <mergeCell ref="C5:I5"/>
    <mergeCell ref="C6:I6"/>
    <mergeCell ref="B8:C9"/>
    <mergeCell ref="D8:F8"/>
    <mergeCell ref="G8:I8"/>
    <mergeCell ref="B10:B11"/>
    <mergeCell ref="B12:B13"/>
    <mergeCell ref="B14:B15"/>
    <mergeCell ref="B16:B17"/>
    <mergeCell ref="B19:I19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Титул</vt:lpstr>
      <vt:lpstr>28 а) город</vt:lpstr>
      <vt:lpstr>28 а) село</vt:lpstr>
      <vt:lpstr>28а) РТУ ПР2 готов</vt:lpstr>
      <vt:lpstr>28 б) reshenie_tarif_2020 готов</vt:lpstr>
      <vt:lpstr>28 в) srednie_dannie_fact_mosh</vt:lpstr>
      <vt:lpstr>28 г) srednie_dannie_dline_VL</vt:lpstr>
      <vt:lpstr>28 д) info_TP_2020 готов</vt:lpstr>
      <vt:lpstr>28 е)info_zayavki_TP_2021 готов</vt:lpstr>
      <vt:lpstr>'28 а) город'!Область_печати</vt:lpstr>
      <vt:lpstr>'28 а) село'!Область_печати</vt:lpstr>
      <vt:lpstr>'28 в) srednie_dannie_fact_mosh'!Область_печати</vt:lpstr>
      <vt:lpstr>'28 г) srednie_dannie_dline_VL'!Область_печати</vt:lpstr>
      <vt:lpstr>'28 д) info_TP_2020 готов'!Область_печати</vt:lpstr>
      <vt:lpstr>'28 е)info_zayavki_TP_2021 готов'!Область_печати</vt:lpstr>
      <vt:lpstr>'28а) РТУ ПР2 готов'!Область_печати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2020-10-20T06:16:02Z</dcterms:modified>
</cp:coreProperties>
</file>