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ina-IS\Desktop\факт с сайта\"/>
    </mc:Choice>
  </mc:AlternateContent>
  <bookViews>
    <workbookView xWindow="0" yWindow="0" windowWidth="12768" windowHeight="9072" tabRatio="904" firstSheet="6" activeTab="8"/>
  </bookViews>
  <sheets>
    <sheet name="О структуре затрат СтЭнерго" sheetId="1" r:id="rId1"/>
    <sheet name="О движении активов СтЭнерго" sheetId="2" r:id="rId2"/>
    <sheet name="О структуре затрат КБФ" sheetId="3" r:id="rId3"/>
    <sheet name="О движении активов КБФ" sheetId="4" r:id="rId4"/>
    <sheet name="О структуре затрат КЧФ" sheetId="5" r:id="rId5"/>
    <sheet name="О движении активов КЧФ" sheetId="6" r:id="rId6"/>
    <sheet name="О структуре затрат СОФ" sheetId="7" r:id="rId7"/>
    <sheet name="О движении активов СОФ" sheetId="8" r:id="rId8"/>
    <sheet name="О структуре затрат ИФ" sheetId="9" r:id="rId9"/>
  </sheets>
  <externalReferences>
    <externalReference r:id="rId10"/>
    <externalReference r:id="rId11"/>
    <externalReference r:id="rId12"/>
    <externalReference r:id="rId13"/>
  </externalReferences>
  <definedNames>
    <definedName name="Z_EDA5F36C_4A3D_45D5_B81D_DFECC38ECE08_.wvu.PrintArea" localSheetId="0" hidden="1">'О структуре затрат СтЭнерго'!$A$1:$F$65</definedName>
    <definedName name="_xlnm.Print_Area" localSheetId="3">'О движении активов КБФ'!$A$1:$F$38</definedName>
    <definedName name="_xlnm.Print_Area" localSheetId="5">'О движении активов КЧФ'!$A$1:$CI$38</definedName>
    <definedName name="_xlnm.Print_Area" localSheetId="7">'О движении активов СОФ'!$A$1:$CC$38</definedName>
    <definedName name="_xlnm.Print_Area" localSheetId="1">'О движении активов СтЭнерго'!$A$1:$G$38</definedName>
    <definedName name="_xlnm.Print_Area" localSheetId="8">'О структуре затрат ИФ'!$A$1:$F$101</definedName>
    <definedName name="_xlnm.Print_Area" localSheetId="2">'О структуре затрат КБФ'!$A$1:$F$89</definedName>
    <definedName name="_xlnm.Print_Area" localSheetId="4">'О структуре затрат КЧФ'!$A$1:$CL$89</definedName>
    <definedName name="_xlnm.Print_Area" localSheetId="6">'О структуре затрат СОФ'!$A$1:$CL$90</definedName>
    <definedName name="_xlnm.Print_Area" localSheetId="0">'О структуре затрат СтЭнерго'!$A$1:$F$86</definedName>
  </definedNames>
  <calcPr calcId="162913"/>
  <customWorkbookViews>
    <customWorkbookView name="peo-1 - Личное представление" guid="{EDA5F36C-4A3D-45D5-B81D-DFECC38ECE08}" mergeInterval="0" personalView="1" maximized="1" windowWidth="1276" windowHeight="789" activeSheetId="1"/>
    <customWorkbookView name="bo-2 - Личное представление" guid="{29CC1DE2-6B15-4CBA-8980-24FE9C1F4A9A}" mergeInterval="0" personalView="1" maximized="1" windowWidth="1276" windowHeight="741" activeSheetId="1"/>
  </customWorkbookViews>
</workbook>
</file>

<file path=xl/calcChain.xml><?xml version="1.0" encoding="utf-8"?>
<calcChain xmlns="http://schemas.openxmlformats.org/spreadsheetml/2006/main">
  <c r="E74" i="9" l="1"/>
  <c r="BU67" i="7"/>
  <c r="BU67" i="5"/>
  <c r="E66" i="3"/>
  <c r="F19" i="2" l="1"/>
  <c r="BJ23" i="8" l="1"/>
  <c r="BJ19" i="8" s="1"/>
  <c r="BP23" i="6"/>
  <c r="BU14" i="7" l="1"/>
  <c r="BT40" i="5"/>
  <c r="E55" i="9" l="1"/>
  <c r="E42" i="9" s="1"/>
  <c r="E25" i="4" l="1"/>
  <c r="E38" i="4" l="1"/>
  <c r="E21" i="4"/>
  <c r="E84" i="1" l="1"/>
  <c r="BO38" i="6" l="1"/>
  <c r="BU18" i="5" l="1"/>
  <c r="BU18" i="7"/>
  <c r="E87" i="3" l="1"/>
  <c r="BT88" i="7" l="1"/>
  <c r="BI38" i="8"/>
  <c r="BI35" i="8" l="1"/>
  <c r="D35" i="4" l="1"/>
  <c r="D38" i="4" s="1"/>
  <c r="E35" i="4"/>
  <c r="D87" i="3"/>
  <c r="BU19" i="7" l="1"/>
  <c r="E18" i="3" l="1"/>
  <c r="E70" i="9" l="1"/>
  <c r="D70" i="9"/>
  <c r="E29" i="9" l="1"/>
  <c r="D29" i="9"/>
  <c r="E27" i="9"/>
  <c r="D26" i="9"/>
  <c r="D42" i="9"/>
  <c r="E19" i="9"/>
  <c r="D19" i="9"/>
  <c r="E26" i="9" l="1"/>
  <c r="E18" i="9"/>
  <c r="E17" i="9" s="1"/>
  <c r="D18" i="9"/>
  <c r="D17" i="9" s="1"/>
  <c r="BT40" i="7" l="1"/>
  <c r="BT55" i="7" l="1"/>
  <c r="BT18" i="7" s="1"/>
  <c r="BU29" i="7" l="1"/>
  <c r="BU27" i="7" s="1"/>
  <c r="BU61" i="7"/>
  <c r="BT61" i="7"/>
  <c r="BU40" i="7"/>
  <c r="BU52" i="7" s="1"/>
  <c r="BU20" i="7"/>
  <c r="BT55" i="5"/>
  <c r="BT18" i="5" s="1"/>
  <c r="BU61" i="5"/>
  <c r="BT61" i="5"/>
  <c r="BU44" i="5"/>
  <c r="BU40" i="5" s="1"/>
  <c r="BU52" i="5" s="1"/>
  <c r="BU29" i="5"/>
  <c r="BU27" i="5" s="1"/>
  <c r="BU20" i="5"/>
  <c r="BU19" i="5" l="1"/>
  <c r="D18" i="3" l="1"/>
  <c r="E60" i="3"/>
  <c r="D60" i="3"/>
  <c r="E39" i="3"/>
  <c r="E51" i="3" s="1"/>
  <c r="D39" i="3"/>
  <c r="E28" i="3"/>
  <c r="E26" i="3" s="1"/>
  <c r="E20" i="3"/>
  <c r="E19" i="3" l="1"/>
  <c r="DA21" i="5"/>
  <c r="DA22" i="5"/>
  <c r="DA23" i="5"/>
  <c r="DA24" i="5"/>
  <c r="DA25" i="5"/>
  <c r="DA26" i="5"/>
  <c r="DA28" i="5"/>
  <c r="DA30" i="5"/>
  <c r="DA31" i="5"/>
  <c r="DA32" i="5"/>
  <c r="DA33" i="5"/>
  <c r="DA34" i="5"/>
  <c r="DA35" i="5"/>
  <c r="DA36" i="5"/>
  <c r="DA37" i="5"/>
  <c r="DA38" i="5"/>
  <c r="DA39" i="5"/>
  <c r="DA41" i="5"/>
  <c r="DA42" i="5"/>
  <c r="DA43" i="5"/>
  <c r="DA40" i="5" l="1"/>
  <c r="DA20" i="5"/>
  <c r="DA27" i="5" l="1"/>
  <c r="DA29" i="5"/>
  <c r="DA18" i="5" l="1"/>
  <c r="DA19" i="5"/>
  <c r="BJ38" i="8" l="1"/>
</calcChain>
</file>

<file path=xl/sharedStrings.xml><?xml version="1.0" encoding="utf-8"?>
<sst xmlns="http://schemas.openxmlformats.org/spreadsheetml/2006/main" count="1808" uniqueCount="390">
  <si>
    <t>к Приказу Федеральной</t>
  </si>
  <si>
    <t>службы по тарифам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</si>
  <si>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</si>
  <si>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</si>
  <si>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осуществляется методом доходности инвестированного капитала</t>
  </si>
  <si>
    <t>№ п/п</t>
  </si>
  <si>
    <t>Показатель</t>
  </si>
  <si>
    <t>Примечание ***</t>
  </si>
  <si>
    <t>факт **</t>
  </si>
  <si>
    <t>I</t>
  </si>
  <si>
    <t>тыс. руб.</t>
  </si>
  <si>
    <t>1</t>
  </si>
  <si>
    <t>1.1</t>
  </si>
  <si>
    <t>Подконтрольные (операционные) расходы, включенные в НВВ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</si>
  <si>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</si>
  <si>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</si>
  <si>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</si>
  <si>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</si>
  <si>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</si>
  <si>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</si>
  <si>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1.1.2.1</t>
  </si>
  <si>
    <t>1.1.3</t>
  </si>
  <si>
    <t>1.2</t>
  </si>
  <si>
    <t>Неподконтрольные расходы, включенные в НВВ, всего</t>
  </si>
  <si>
    <t>1.2.1</t>
  </si>
  <si>
    <t>1.2.2</t>
  </si>
  <si>
    <t>отчисления на социальные нужды</t>
  </si>
  <si>
    <t>1.2.3</t>
  </si>
  <si>
    <t>налог на прибыль</t>
  </si>
  <si>
    <t>1.2.4</t>
  </si>
  <si>
    <t>прочие налоги</t>
  </si>
  <si>
    <t>1.2.5</t>
  </si>
  <si>
    <t>недополученный по независящим причинам доход (+)/избыток средств, полученный в предыдущем периоде регулирования (-)</t>
  </si>
  <si>
    <t>1.2.6</t>
  </si>
  <si>
    <t>1.3</t>
  </si>
  <si>
    <t>1.3.1</t>
  </si>
  <si>
    <t>1.4</t>
  </si>
  <si>
    <t>1.4.1</t>
  </si>
  <si>
    <t>1.5</t>
  </si>
  <si>
    <t>Изменение необходимой валовой выручки, производимое в целях сглаживания тарифов (+/-)</t>
  </si>
  <si>
    <t>II</t>
  </si>
  <si>
    <t>III</t>
  </si>
  <si>
    <t>IV</t>
  </si>
  <si>
    <t>%</t>
  </si>
  <si>
    <t>х</t>
  </si>
  <si>
    <t>норма доходности на капитал, инвестированный до начала долгосрочного периода регулирования</t>
  </si>
  <si>
    <t>2</t>
  </si>
  <si>
    <t>Примечание:</t>
  </si>
  <si>
    <t>план *</t>
  </si>
  <si>
    <t>1.6</t>
  </si>
  <si>
    <t>Ед. изм.</t>
  </si>
  <si>
    <t>факт</t>
  </si>
  <si>
    <t xml:space="preserve">Примечание </t>
  </si>
  <si>
    <t xml:space="preserve">план 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</si>
  <si>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</si>
  <si>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</si>
  <si>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</si>
  <si>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</si>
  <si>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</si>
  <si>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2.2.1</t>
  </si>
  <si>
    <t>модернизация и реконструкция</t>
  </si>
  <si>
    <t>2.2.2</t>
  </si>
  <si>
    <t>новое строительство</t>
  </si>
  <si>
    <t>2.2.3</t>
  </si>
  <si>
    <t>3</t>
  </si>
  <si>
    <t>Выбытие активов (основных средств)</t>
  </si>
  <si>
    <t>4</t>
  </si>
  <si>
    <t>Остаточная балансовая стоимость активов на начало года долгосрочного периода регулирования</t>
  </si>
  <si>
    <t>Остаточная балансовая стоимость активов на конец года долгосрочного периода регулирования</t>
  </si>
  <si>
    <t>№
п/п</t>
  </si>
  <si>
    <t>Примечание *</t>
  </si>
  <si>
    <t>план</t>
  </si>
  <si>
    <t>-</t>
  </si>
  <si>
    <t>1.1.1.2</t>
  </si>
  <si>
    <t>1.1.4</t>
  </si>
  <si>
    <t>Приложение 1</t>
  </si>
  <si>
    <t>к приказу Федеральной службы по тарифам</t>
  </si>
  <si>
    <t>от 24 октября 2014 г. № 1831-э</t>
  </si>
  <si>
    <t>организациями, регулирование деятельности которых</t>
  </si>
  <si>
    <t>Наименование организации:</t>
  </si>
  <si>
    <t>ИНН:</t>
  </si>
  <si>
    <t>2632082033</t>
  </si>
  <si>
    <t>КПП:</t>
  </si>
  <si>
    <t>263243001</t>
  </si>
  <si>
    <t>Долгосрочный период регулирования:</t>
  </si>
  <si>
    <t xml:space="preserve"> гг.</t>
  </si>
  <si>
    <t>Структура затрат</t>
  </si>
  <si>
    <t>Необходимая валовая выручка на содержание (далее - НВВ)</t>
  </si>
  <si>
    <t>в том числе на сырье, материалы, запасные части, инструмент, топливо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</si>
  <si>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</si>
  <si>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</si>
  <si>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</si>
  <si>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Прочие операционные расходы (с расшифровкой)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</si>
  <si>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</si>
  <si>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</si>
  <si>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</si>
  <si>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</si>
  <si>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1.1.3.2.1</t>
  </si>
  <si>
    <t>услуги связи</t>
  </si>
  <si>
    <t>1.1.3.2.2</t>
  </si>
  <si>
    <t>Расходы на командировки и представительские</t>
  </si>
  <si>
    <t>1.1.3.2.3</t>
  </si>
  <si>
    <t>Расходы на подготовку кадров</t>
  </si>
  <si>
    <t>1.1.3.2.4</t>
  </si>
  <si>
    <t>Расходы на обеспечение нормальных условий труда и мер по технике безопасности</t>
  </si>
  <si>
    <t>1.1.3.2.5</t>
  </si>
  <si>
    <t>Расходы на страхование</t>
  </si>
  <si>
    <t>1.1.3.2.6</t>
  </si>
  <si>
    <t>Другие прочие расходы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</si>
  <si>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</si>
  <si>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</si>
  <si>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</si>
  <si>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</si>
  <si>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1.2.7.1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</si>
  <si>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</si>
  <si>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</si>
  <si>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</si>
  <si>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</si>
  <si>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Возврат инвестированного капитала, всего</t>
  </si>
  <si>
    <t>в том числе размер средств, направляемых на реализацию инвестиционных программ</t>
  </si>
  <si>
    <t>Доход на инвестированный капитал, всего</t>
  </si>
  <si>
    <t>Корректировки необходимой валовой выручки, учтенные в утвержденных 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</si>
  <si>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</si>
  <si>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</si>
  <si>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</si>
  <si>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</si>
  <si>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Необходимая валовая выручка на оплату технологического расхода (потерь) электроэнергии</t>
  </si>
  <si>
    <t>Объем технологических потерь</t>
  </si>
  <si>
    <t xml:space="preserve"> млн.кВт.ч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</si>
  <si>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</si>
  <si>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руб./МВт∙ч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</si>
  <si>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</si>
  <si>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</si>
  <si>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</si>
  <si>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</si>
  <si>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</si>
  <si>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</si>
  <si>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</si>
  <si>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</si>
  <si>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2.1.</t>
  </si>
  <si>
    <t>в том числе трансформаторная мощность подстанций на уровне напряжения ВН</t>
  </si>
  <si>
    <t>2.2.</t>
  </si>
  <si>
    <t>в том числе трансформаторная мощность подстанций на уровне напряжения СН1</t>
  </si>
  <si>
    <t>2.3.</t>
  </si>
  <si>
    <t>в том числе трансформаторная мощность подстанций на уровне напряжения СН2</t>
  </si>
  <si>
    <t>2.4.</t>
  </si>
  <si>
    <t>в том числе трансформаторная мощность подстанций на уровне напряжения НН</t>
  </si>
  <si>
    <t>Количество условных единиц по линиям электропередач, всего</t>
  </si>
  <si>
    <t>у.е.</t>
  </si>
  <si>
    <t>3.1.</t>
  </si>
  <si>
    <t>в том числе количество условных единиц по линиям электропередач на уровне напряжения ВН</t>
  </si>
  <si>
    <t>3.2.</t>
  </si>
  <si>
    <t>в том числе количество условных единиц по линиям электропередач на уровне напряжения СН1</t>
  </si>
  <si>
    <t>3.3.</t>
  </si>
  <si>
    <t>в том числе количество условных единиц по линиям электропередач на уровне напряжения СН2</t>
  </si>
  <si>
    <t>3.4.</t>
  </si>
  <si>
    <t>в том числе количество условных единиц по линиям электропередач на уровне напряжения НН</t>
  </si>
  <si>
    <t>Количество условных единиц по подстанциям, всего</t>
  </si>
  <si>
    <t>4.1.</t>
  </si>
  <si>
    <t>в том числе количество условных единиц по подстанциям на уровне напряжения ВН</t>
  </si>
  <si>
    <t>4.2.</t>
  </si>
  <si>
    <t>в том числе количество условных единиц по подстанциям на уровне напряжения СН1</t>
  </si>
  <si>
    <t>4.3.</t>
  </si>
  <si>
    <t>в том числе количество условных единиц по подстанциям на уровне напряжения СН2</t>
  </si>
  <si>
    <t>4.4.</t>
  </si>
  <si>
    <t>в том числе количество условных единиц по подстанциям на уровне напряжения НН</t>
  </si>
  <si>
    <t>5</t>
  </si>
  <si>
    <t>Длина линий электропередач, всего</t>
  </si>
  <si>
    <t>5.1.</t>
  </si>
  <si>
    <t>в том числе длина линий электропередач на уровне напряжения ВН</t>
  </si>
  <si>
    <t>5.2.</t>
  </si>
  <si>
    <t>в том числе длина линий электропередач на уровне напряжения СН1</t>
  </si>
  <si>
    <t>5.3.</t>
  </si>
  <si>
    <t>в том числе длина линий электропередач на уровне напряжения СН2</t>
  </si>
  <si>
    <t>5.4.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</si>
  <si>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</si>
  <si>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</si>
  <si>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</si>
  <si>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</si>
  <si>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</si>
  <si>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</si>
  <si>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</si>
  <si>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</si>
  <si>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</si>
  <si>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</si>
  <si>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</si>
  <si>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</si>
  <si>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</si>
  <si>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</si>
  <si>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Приложение № 4 </t>
  </si>
  <si>
    <t>от 24.10.2014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</si>
  <si>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</si>
  <si>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</si>
  <si>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</si>
  <si>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</si>
  <si>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</si>
  <si>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</si>
  <si>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</si>
  <si>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</si>
  <si>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</si>
  <si>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</si>
  <si>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t>_____*_При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</si>
  <si>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82603002</t>
  </si>
  <si>
    <t>2011</t>
  </si>
  <si>
    <t>2017</t>
  </si>
  <si>
    <t>Расходы на услуги вневедомственной охраны и коммунального хозяйства</t>
  </si>
  <si>
    <t>1.1.3.3</t>
  </si>
  <si>
    <t>Расходы на юридические и информационные услуги</t>
  </si>
  <si>
    <t xml:space="preserve">Расходы на аудиторские и консультационные услуги </t>
  </si>
  <si>
    <t xml:space="preserve">Прочие услуги сторонних организаций </t>
  </si>
  <si>
    <t>Справочно: расходы на ремонт, всего (пункт 1.1.1.2 + пункт 1.1.2.1 + пункт 1.1.3.1)</t>
  </si>
  <si>
    <t>2.3</t>
  </si>
  <si>
    <t>3.1</t>
  </si>
  <si>
    <t>3.2</t>
  </si>
  <si>
    <t>4.1</t>
  </si>
  <si>
    <t>4.2</t>
  </si>
  <si>
    <t>5.1</t>
  </si>
  <si>
    <t>5.2</t>
  </si>
  <si>
    <t>Приложение 4</t>
  </si>
  <si>
    <t>Наименование</t>
  </si>
  <si>
    <t>организации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</si>
  <si>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</si>
  <si>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091732001</t>
  </si>
  <si>
    <t>Услуги связи</t>
  </si>
  <si>
    <t>Расходы на услуги вневедомственной охраны и комунального хозяйства</t>
  </si>
  <si>
    <t>Расходы на аудиторские и консультационные услуги</t>
  </si>
  <si>
    <t>Прочие услуги сторонних организаций</t>
  </si>
  <si>
    <t>1.1.3.2.7</t>
  </si>
  <si>
    <t>1.1.3.2.8</t>
  </si>
  <si>
    <t>Расходы на обеспечение нормальныых условий труда и мер по технике безопасности</t>
  </si>
  <si>
    <t>1.1.3.2.9</t>
  </si>
  <si>
    <t>1.1.3.2.10</t>
  </si>
  <si>
    <t xml:space="preserve"> руб./МВт.ч</t>
  </si>
  <si>
    <t>в том числе трансформаторная мощность подстанций на ВН</t>
  </si>
  <si>
    <t>в том числе трансформаторная мощность подстанций на СН1</t>
  </si>
  <si>
    <t>в том числе трансформаторная мощность подстанций на СН2</t>
  </si>
  <si>
    <t>в том числе количество условных единиц по линиям электропередач на ВН</t>
  </si>
  <si>
    <t>в том числе количество условных единиц по линиям электропередач на СН1</t>
  </si>
  <si>
    <t>3.3</t>
  </si>
  <si>
    <t>в том числе количество условных единиц по линиям электропередач на СН2</t>
  </si>
  <si>
    <t>3.4</t>
  </si>
  <si>
    <t>в том числе количество условных единиц по линиям электропередач на НН</t>
  </si>
  <si>
    <t>в том числе количество условных единиц по подстанциям на ВН</t>
  </si>
  <si>
    <t>в том числе количество условных единиц по подстанциям на СН1</t>
  </si>
  <si>
    <t>4.3</t>
  </si>
  <si>
    <t>в том числе количество условных единиц по подстанциям на СН2</t>
  </si>
  <si>
    <t>5.n</t>
  </si>
  <si>
    <t>в том числе длина линий электропередач на ВН</t>
  </si>
  <si>
    <t>в том числе длина линий электропередач на СН1</t>
  </si>
  <si>
    <t>в том числе длина линий электропередач на СН2</t>
  </si>
  <si>
    <t>в том числе длина линий электропередач на НН</t>
  </si>
  <si>
    <t>в том числе трансформаторная мощность подстанций на i уровне напряжения</t>
  </si>
  <si>
    <t>3.n</t>
  </si>
  <si>
    <t>в том числе количество условных единиц по линиям электропередач на i уровне напряжения</t>
  </si>
  <si>
    <t>4.n</t>
  </si>
  <si>
    <t>в том числе количество условных единиц по подстанциям на i уровне напряжения</t>
  </si>
  <si>
    <t>Приложение 2</t>
  </si>
  <si>
    <t xml:space="preserve">к приказу Федеральной службы по тарифам                                                                                                                                                                             </t>
  </si>
  <si>
    <t>от  «24» октября 2014г. №1831-э</t>
  </si>
  <si>
    <t xml:space="preserve">Форма раскрытия информации о структуре и объемах затрат
на оказание услуг по передаче электрической энергии сетевыми
организациями, регулирование деятельности которых
осуществляется методом долгосрочной индексации необходимой валовой выручки
</t>
  </si>
  <si>
    <t>ИНН: 2632082033</t>
  </si>
  <si>
    <t>КПП:060832003</t>
  </si>
  <si>
    <t xml:space="preserve">Показатель </t>
  </si>
  <si>
    <t>Ед.изм.</t>
  </si>
  <si>
    <t xml:space="preserve">х </t>
  </si>
  <si>
    <t>Необходимая валовая выручка на содержание</t>
  </si>
  <si>
    <t>Подконтрольные расходы, всего</t>
  </si>
  <si>
    <t>на ремонт</t>
  </si>
  <si>
    <t>в том числена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</si>
  <si>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Прочие подконтрольные расходы (с расшифровкой)</t>
  </si>
  <si>
    <t>в том числе  транспортные услуги</t>
  </si>
  <si>
    <t>в том числе   прочие расходы (с расшифровкой)****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</si>
  <si>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</si>
  <si>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</si>
  <si>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</si>
  <si>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</si>
  <si>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</si>
  <si>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</si>
  <si>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</si>
  <si>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</si>
  <si>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</si>
  <si>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 xml:space="preserve">Справочно: «Количество льготных технологических присоединений» </t>
  </si>
  <si>
    <t>1.2.11</t>
  </si>
  <si>
    <t>1.2.12</t>
  </si>
  <si>
    <t>прочие неподконтрольные расходы (с расшифровкой)</t>
  </si>
  <si>
    <t>Справочно: расходы на ремонт, всего</t>
  </si>
  <si>
    <t>(пункт 1.1.1.2 + пункт 1.1.2.1 +пункт 1.1.3.1)</t>
  </si>
  <si>
    <t>Справочно:</t>
  </si>
  <si>
    <t>МВт·ч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</si>
  <si>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</si>
  <si>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</si>
  <si>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</si>
  <si>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</si>
  <si>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</si>
  <si>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</si>
  <si>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
№1178.
</t>
  </si>
  <si>
    <t xml:space="preserve"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
</t>
  </si>
  <si>
    <t>5.3</t>
  </si>
  <si>
    <t>5.4</t>
  </si>
  <si>
    <t>151532001</t>
  </si>
  <si>
    <t>2011-2017 гг</t>
  </si>
  <si>
    <t>1.1.3.2.1.</t>
  </si>
  <si>
    <t>1.1.3.2.2.</t>
  </si>
  <si>
    <t>4.4</t>
  </si>
  <si>
    <t>млн.кВт∙ч</t>
  </si>
  <si>
    <t>руб./МВт.ч.</t>
  </si>
  <si>
    <t xml:space="preserve">   </t>
  </si>
  <si>
    <t>2.n</t>
  </si>
  <si>
    <t>в том числедлина линий электропередач на i уровне напряжения</t>
  </si>
  <si>
    <t>расходы на страхование</t>
  </si>
  <si>
    <t>филиал ПАО "МРСК Северного Кавказа" Каббалкэнерго"</t>
  </si>
  <si>
    <t>филиал ПАО "МРСК Северного Кавказа"-"Карачаево-Ческесскэнерго"</t>
  </si>
  <si>
    <t>филиал ПАО "МРСК Северного Кавказа"-"Севкавказэнерго"</t>
  </si>
  <si>
    <t>Долгосрочный период регулирования: 2017-2021  гг.</t>
  </si>
  <si>
    <t xml:space="preserve">Наименование организации:   филиал ПАО "МРСК Северного Кавказа"-"Ингушэнерго" </t>
  </si>
  <si>
    <t>филиал ПАО "МРСК Северного Кавказа"-"Каббалкэнерго"</t>
  </si>
  <si>
    <t>руб./МВт.ч</t>
  </si>
  <si>
    <t>2.4</t>
  </si>
  <si>
    <t>в том числе трансформаторная мощность подстанций на СН I</t>
  </si>
  <si>
    <t>в том числе трансформаторная мощность подстанций на СН II</t>
  </si>
  <si>
    <t>в том числе трансформаторная мощность подстанций на НН</t>
  </si>
  <si>
    <t>в том числе количество условных единиц по линиям электропередач на СН I</t>
  </si>
  <si>
    <t>в том числе количество условных единиц по линиям электропередач на СН II</t>
  </si>
  <si>
    <t>в том числе количество условных единиц по подстанциям на СН I</t>
  </si>
  <si>
    <t>в том числе количество условных единиц по подстанциям на СН II</t>
  </si>
  <si>
    <t>в том числе количество условных единиц по подстанциям на НН</t>
  </si>
  <si>
    <t>в том числе длина линий электропередач на СН I</t>
  </si>
  <si>
    <t>в том числе длина линий электропередач на СН II</t>
  </si>
  <si>
    <t>Обусловлено фактическими результатами деятельности Общества</t>
  </si>
  <si>
    <t>обусловлено уменьшением фактической стоимости на величину нагрузочных потерь ОРЭМ</t>
  </si>
  <si>
    <t>Обусловлено превышением фактической стоимости потерь над плановой величиной.</t>
  </si>
  <si>
    <t>Обусловлено уменьшением объема закупки материалов и  з/ч  в связи с неплатежами потребителей</t>
  </si>
  <si>
    <t>Обусловлено переносом по статье "ввод приборов учета" из инвест. программы в ремонтную программу</t>
  </si>
  <si>
    <t xml:space="preserve">сумма уменьшена на величину инвестиционной  составляющей оплаченной выручки по технологическому присоединению </t>
  </si>
  <si>
    <t xml:space="preserve">Плановая величина равна возврату капитала, фактическая - сумме возврата капитала и выбытия </t>
  </si>
  <si>
    <t>сумма уменьшена на величину инвестиционной  составляющей оплаченной выручки по технологическому присоединению</t>
  </si>
  <si>
    <t>Плановая величина равна возврату капитала, фактическая - сумме возврата капитала и выбытия активов</t>
  </si>
  <si>
    <t>Оплата услуг ПАО "ФСК ЕЭС"</t>
  </si>
  <si>
    <t>Обусловлено уменьшением стоимости услуг ПАО "ФСК ЕЭС" на величину нагрузочных потерь ОРЭМ</t>
  </si>
  <si>
    <t>обусловлено уменьшением стоимости услуг ПАО "ФСК ЕЭС" на величину нагрузочных потерь ОРЭМ</t>
  </si>
  <si>
    <t xml:space="preserve"> Оплата услуг ПАО «ФСК ЕЭС»</t>
  </si>
  <si>
    <t>не обеспечено денежным потоком</t>
  </si>
  <si>
    <t>Обусловлено вынужденной экономией в связи с недобором выручки по причине неплатежей потребителей</t>
  </si>
  <si>
    <t xml:space="preserve">цена покупки электрической энергии в целях компенсации потерь была утверждена на уровне ниже фактической </t>
  </si>
  <si>
    <t>Обусловлено отсутсвием средств на реализацию программы снижения потерь</t>
  </si>
  <si>
    <t>Рост затрат обусловлен применением утвержденного ОТС в электроэнергетике  на 2013-2015 гг (с учетом его прдления на 2016-2018 гг)  и опережающим ростом индексации Тарифная ставка рабочего 1 разряда согласно ОТС от учтенной при установлении тарифов с учетом непревышения фактической численности над нормативной.</t>
  </si>
  <si>
    <t>Филиал ПАО "МРСК Северного Кавказа" - "Ставропольэнерго"</t>
  </si>
  <si>
    <t>Оплата работ и услуг сторонних организаций</t>
  </si>
  <si>
    <t>2017 год</t>
  </si>
  <si>
    <t>2017 Год</t>
  </si>
  <si>
    <t>н/д</t>
  </si>
  <si>
    <t xml:space="preserve">в том числе на сырье, материалы, запасные части, инструмент, топливо </t>
  </si>
  <si>
    <t>в том числе прибыль на социальное развитие (включая социальные выплаты)</t>
  </si>
  <si>
    <t>1.1.3.3.1.</t>
  </si>
  <si>
    <t>1.1.3.3.2.</t>
  </si>
  <si>
    <t>1.1.3.3.3.</t>
  </si>
  <si>
    <t>1.1.3.3.4.</t>
  </si>
  <si>
    <t>1.1.3.3.5.</t>
  </si>
  <si>
    <t>1.1.3.3.6.</t>
  </si>
  <si>
    <t>1.1.3.3.7.</t>
  </si>
  <si>
    <t>1.1.3.3.8.</t>
  </si>
  <si>
    <t>1.1.3.3.9.</t>
  </si>
  <si>
    <t>1.1.3.3.10.</t>
  </si>
  <si>
    <t>Без учета расходов на оплату услуг ТСО, за вычетом нагрузочных потерь</t>
  </si>
  <si>
    <t>Обусловлено заявками потребителей на ТП</t>
  </si>
  <si>
    <t>В связи с унификацией (расширением) перечня оборудования, относимого к ОФ</t>
  </si>
  <si>
    <t>Необходимость выполнения договорных обязательств по договорам  техприсоединения</t>
  </si>
  <si>
    <t>Корректировка сроков реализации объекта "Строительство ПС 35/10 кВ "Верхнерусская"" ( сдвиг плана в право )</t>
  </si>
  <si>
    <t>Невыполнение плана из-за отсутствия экспертизы ПИР по объекту "Реконструкция здания пристройки (1 ПК) ПСК, расположенного на базе ПЭС"</t>
  </si>
  <si>
    <t>1.2.12.1.</t>
  </si>
  <si>
    <t>Расходы на обслуживание заемных средств</t>
  </si>
  <si>
    <t>Резерв по сомнительным долгам (сальдо)</t>
  </si>
  <si>
    <t>Прочие налоги (Сальдо)</t>
  </si>
  <si>
    <t>Оплата услуг кредитной организации</t>
  </si>
  <si>
    <t>Отчисления профсоюзу</t>
  </si>
  <si>
    <t>Прочие льготы и компенсации согл. Колл.Дог</t>
  </si>
  <si>
    <t>Судебные издержки (госпошлина)</t>
  </si>
  <si>
    <t>Прочие доходы и расходы (сальдо)</t>
  </si>
  <si>
    <t>1.2.12.2.</t>
  </si>
  <si>
    <t>1.2.12.3.</t>
  </si>
  <si>
    <t>1.2.12.4.</t>
  </si>
  <si>
    <t>1.2.12.5.</t>
  </si>
  <si>
    <t>1.2.12.6.</t>
  </si>
  <si>
    <t>1.2.12.7.</t>
  </si>
  <si>
    <t>1.2.12.8.</t>
  </si>
  <si>
    <t xml:space="preserve">Фактический налог на прибыль указан с учетом суммы изменений отложенных налоговых активов и обязательств </t>
  </si>
  <si>
    <t>По факту данные затраты не входят в себестоимость по передаче электроэнергии. До 01.11.2018 они будут заявлены в регулирующий орган в составе тарифной заявке по технологическому присоединению на 2019 год.</t>
  </si>
  <si>
    <t>Рост затрат обусловлен применением утвержденного ОТС в электроэнергетике  на 2013-2015 гг (с учетом его продления на 2016-2018 гг)  и опережающим ростом индексации Тарифная ставка рабочего 1 разряда согласно ОТС от учтенной при установлении тарифов с учетом непревышения фактической численности над нормативной.</t>
  </si>
  <si>
    <t>Плановая цифра указанаая с учетом утвержденных  прочих неподконтрольных в сумме 17 212,7 тыс. руб.</t>
  </si>
  <si>
    <t>Обусловлено фактическими затратами на обслужевание заемных средств привлеченными в связи с недоплатой потребителей, созданием резерва по сомнительным долгам и фактическими прочими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</si>
</sst>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.0%"/>
    <numFmt numFmtId="167" formatCode="#,##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1">
    <xf numFmtId="0" fontId="0" fillId="0" borderId="0"/>
    <xf numFmtId="0" fontId="17" fillId="0" borderId="0"/>
    <xf numFmtId="0" fontId="19" fillId="0" borderId="4" applyBorder="0">
      <alignment horizontal="center" vertical="center" wrapText="1"/>
    </xf>
    <xf numFmtId="0" fontId="11" fillId="0" borderId="0"/>
    <xf numFmtId="4" fontId="20" fillId="2" borderId="2" applyBorder="0">
      <alignment horizontal="right"/>
    </xf>
    <xf numFmtId="0" fontId="21" fillId="0" borderId="0"/>
    <xf numFmtId="164" fontId="18" fillId="0" borderId="0" applyFont="0" applyFill="0" applyBorder="0" applyAlignment="0" applyProtection="0"/>
    <xf numFmtId="4" fontId="20" fillId="3" borderId="0" applyFont="0" applyBorder="0">
      <alignment horizontal="right"/>
    </xf>
    <xf numFmtId="9" fontId="25" fillId="0" borderId="0" applyFont="0" applyFill="0" applyBorder="0" applyAlignment="0" applyProtection="0"/>
    <xf numFmtId="0" fontId="10" fillId="0" borderId="0"/>
    <xf numFmtId="0" fontId="9" fillId="0" borderId="0"/>
    <xf numFmtId="0" fontId="25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49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3" fontId="15" fillId="0" borderId="0" xfId="0" applyNumberFormat="1" applyFont="1"/>
    <xf numFmtId="0" fontId="22" fillId="0" borderId="0" xfId="0" applyFont="1"/>
    <xf numFmtId="0" fontId="16" fillId="0" borderId="0" xfId="0" applyFont="1"/>
    <xf numFmtId="0" fontId="23" fillId="0" borderId="0" xfId="0" applyFont="1"/>
    <xf numFmtId="49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justify" vertical="center" wrapText="1"/>
    </xf>
    <xf numFmtId="9" fontId="27" fillId="0" borderId="9" xfId="8" applyFont="1" applyFill="1" applyBorder="1" applyAlignment="1">
      <alignment horizontal="center" vertical="center"/>
    </xf>
    <xf numFmtId="9" fontId="27" fillId="0" borderId="9" xfId="8" applyNumberFormat="1" applyFont="1" applyFill="1" applyBorder="1" applyAlignment="1">
      <alignment horizontal="center" vertical="center"/>
    </xf>
    <xf numFmtId="10" fontId="27" fillId="0" borderId="9" xfId="8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left"/>
    </xf>
    <xf numFmtId="166" fontId="0" fillId="0" borderId="0" xfId="0" applyNumberFormat="1"/>
    <xf numFmtId="165" fontId="0" fillId="0" borderId="0" xfId="0" applyNumberFormat="1"/>
    <xf numFmtId="0" fontId="27" fillId="0" borderId="0" xfId="0" applyFont="1"/>
    <xf numFmtId="10" fontId="27" fillId="0" borderId="0" xfId="0" applyNumberFormat="1" applyFont="1"/>
    <xf numFmtId="0" fontId="27" fillId="0" borderId="0" xfId="0" applyFont="1" applyAlignment="1">
      <alignment vertical="center"/>
    </xf>
    <xf numFmtId="0" fontId="27" fillId="0" borderId="9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2" xfId="0" applyFont="1" applyBorder="1" applyAlignment="1">
      <alignment horizontal="left" vertical="top"/>
    </xf>
    <xf numFmtId="0" fontId="16" fillId="0" borderId="12" xfId="0" applyFont="1" applyBorder="1" applyAlignment="1"/>
    <xf numFmtId="4" fontId="27" fillId="0" borderId="0" xfId="0" applyNumberFormat="1" applyFont="1" applyAlignment="1">
      <alignment vertical="center"/>
    </xf>
    <xf numFmtId="4" fontId="0" fillId="0" borderId="0" xfId="0" applyNumberFormat="1"/>
    <xf numFmtId="0" fontId="27" fillId="0" borderId="9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9" fontId="16" fillId="0" borderId="12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justify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166" fontId="25" fillId="0" borderId="0" xfId="8" applyNumberFormat="1" applyFont="1" applyAlignment="1">
      <alignment horizontal="center" vertical="center"/>
    </xf>
    <xf numFmtId="165" fontId="28" fillId="0" borderId="0" xfId="0" applyNumberFormat="1" applyFont="1"/>
    <xf numFmtId="0" fontId="29" fillId="0" borderId="0" xfId="0" applyFont="1"/>
    <xf numFmtId="4" fontId="0" fillId="0" borderId="0" xfId="0" applyNumberFormat="1" applyAlignment="1">
      <alignment horizontal="center" vertical="center"/>
    </xf>
    <xf numFmtId="4" fontId="16" fillId="0" borderId="0" xfId="0" applyNumberFormat="1" applyFont="1"/>
    <xf numFmtId="0" fontId="27" fillId="0" borderId="9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0" fontId="27" fillId="0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4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26" fillId="0" borderId="0" xfId="0" applyFont="1" applyAlignment="1"/>
    <xf numFmtId="0" fontId="26" fillId="0" borderId="0" xfId="0" applyFont="1" applyBorder="1" applyAlignment="1">
      <alignment horizontal="center" wrapText="1"/>
    </xf>
    <xf numFmtId="0" fontId="16" fillId="0" borderId="0" xfId="0" applyFont="1" applyBorder="1" applyAlignment="1"/>
    <xf numFmtId="49" fontId="16" fillId="0" borderId="0" xfId="0" applyNumberFormat="1" applyFont="1" applyBorder="1" applyAlignment="1"/>
    <xf numFmtId="49" fontId="16" fillId="0" borderId="0" xfId="0" applyNumberFormat="1" applyFont="1" applyBorder="1" applyAlignment="1">
      <alignment horizontal="left"/>
    </xf>
    <xf numFmtId="49" fontId="27" fillId="0" borderId="2" xfId="0" applyNumberFormat="1" applyFont="1" applyBorder="1" applyAlignment="1">
      <alignment horizontal="center" vertical="top"/>
    </xf>
    <xf numFmtId="0" fontId="27" fillId="0" borderId="2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top"/>
    </xf>
    <xf numFmtId="4" fontId="27" fillId="0" borderId="2" xfId="0" applyNumberFormat="1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166" fontId="34" fillId="0" borderId="0" xfId="0" applyNumberFormat="1" applyFont="1"/>
    <xf numFmtId="166" fontId="29" fillId="0" borderId="0" xfId="0" applyNumberFormat="1" applyFont="1"/>
    <xf numFmtId="3" fontId="12" fillId="0" borderId="0" xfId="0" applyNumberFormat="1" applyFont="1"/>
    <xf numFmtId="165" fontId="27" fillId="0" borderId="0" xfId="0" applyNumberFormat="1" applyFont="1"/>
    <xf numFmtId="0" fontId="22" fillId="0" borderId="0" xfId="3" applyFont="1"/>
    <xf numFmtId="0" fontId="16" fillId="0" borderId="0" xfId="3" applyFont="1"/>
    <xf numFmtId="0" fontId="23" fillId="0" borderId="0" xfId="3" applyFont="1"/>
    <xf numFmtId="0" fontId="16" fillId="0" borderId="0" xfId="3" applyFont="1" applyAlignment="1">
      <alignment horizontal="left"/>
    </xf>
    <xf numFmtId="0" fontId="27" fillId="0" borderId="0" xfId="3" applyFont="1" applyAlignment="1">
      <alignment vertical="center"/>
    </xf>
    <xf numFmtId="0" fontId="16" fillId="0" borderId="9" xfId="3" applyFont="1" applyBorder="1" applyAlignment="1">
      <alignment horizontal="left" vertical="center"/>
    </xf>
    <xf numFmtId="0" fontId="16" fillId="0" borderId="14" xfId="3" applyFont="1" applyBorder="1" applyAlignment="1">
      <alignment vertical="center"/>
    </xf>
    <xf numFmtId="0" fontId="16" fillId="0" borderId="7" xfId="3" applyFont="1" applyBorder="1" applyAlignment="1">
      <alignment horizontal="left" vertical="center"/>
    </xf>
    <xf numFmtId="0" fontId="16" fillId="0" borderId="7" xfId="3" applyFont="1" applyBorder="1" applyAlignment="1">
      <alignment vertical="center"/>
    </xf>
    <xf numFmtId="0" fontId="16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vertical="center"/>
    </xf>
    <xf numFmtId="0" fontId="16" fillId="0" borderId="12" xfId="3" applyFont="1" applyBorder="1" applyAlignment="1">
      <alignment horizontal="left" vertical="center"/>
    </xf>
    <xf numFmtId="0" fontId="16" fillId="0" borderId="12" xfId="3" applyFont="1" applyBorder="1" applyAlignment="1">
      <alignment vertical="center"/>
    </xf>
    <xf numFmtId="0" fontId="33" fillId="0" borderId="0" xfId="3" applyFont="1"/>
    <xf numFmtId="0" fontId="27" fillId="0" borderId="0" xfId="3" applyFont="1"/>
    <xf numFmtId="0" fontId="27" fillId="0" borderId="9" xfId="3" applyFont="1" applyBorder="1" applyAlignment="1">
      <alignment horizontal="center" vertical="center"/>
    </xf>
    <xf numFmtId="0" fontId="27" fillId="0" borderId="14" xfId="3" applyFont="1" applyBorder="1" applyAlignment="1">
      <alignment horizontal="left" vertical="center" wrapText="1"/>
    </xf>
    <xf numFmtId="10" fontId="27" fillId="0" borderId="0" xfId="3" applyNumberFormat="1" applyFont="1"/>
    <xf numFmtId="0" fontId="35" fillId="0" borderId="0" xfId="0" applyFont="1" applyFill="1"/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/>
    </xf>
    <xf numFmtId="2" fontId="32" fillId="0" borderId="0" xfId="0" applyNumberFormat="1" applyFont="1" applyFill="1" applyAlignment="1">
      <alignment horizontal="right" vertical="center"/>
    </xf>
    <xf numFmtId="2" fontId="35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left" wrapText="1"/>
    </xf>
    <xf numFmtId="49" fontId="32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justify" vertical="top" wrapText="1"/>
    </xf>
    <xf numFmtId="1" fontId="35" fillId="0" borderId="0" xfId="0" applyNumberFormat="1" applyFont="1" applyFill="1"/>
    <xf numFmtId="0" fontId="32" fillId="0" borderId="2" xfId="0" applyFont="1" applyFill="1" applyBorder="1" applyAlignment="1">
      <alignment horizontal="center" wrapText="1"/>
    </xf>
    <xf numFmtId="49" fontId="32" fillId="0" borderId="2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justify" vertical="top" wrapText="1"/>
    </xf>
    <xf numFmtId="0" fontId="32" fillId="0" borderId="3" xfId="0" applyFont="1" applyFill="1" applyBorder="1" applyAlignment="1">
      <alignment horizontal="justify" vertical="top" wrapText="1"/>
    </xf>
    <xf numFmtId="0" fontId="32" fillId="0" borderId="5" xfId="0" applyFont="1" applyFill="1" applyBorder="1" applyAlignment="1">
      <alignment horizontal="justify" vertical="top" wrapText="1"/>
    </xf>
    <xf numFmtId="0" fontId="35" fillId="0" borderId="2" xfId="0" applyFont="1" applyFill="1" applyBorder="1" applyAlignment="1">
      <alignment wrapText="1"/>
    </xf>
    <xf numFmtId="0" fontId="32" fillId="0" borderId="2" xfId="0" applyFont="1" applyFill="1" applyBorder="1" applyAlignment="1">
      <alignment horizontal="center" vertical="center" wrapText="1"/>
    </xf>
    <xf numFmtId="4" fontId="35" fillId="0" borderId="0" xfId="0" applyNumberFormat="1" applyFont="1" applyFill="1"/>
    <xf numFmtId="0" fontId="32" fillId="0" borderId="0" xfId="0" applyFont="1" applyFill="1" applyAlignment="1">
      <alignment horizontal="justify"/>
    </xf>
    <xf numFmtId="3" fontId="12" fillId="4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22" fillId="4" borderId="0" xfId="0" applyFont="1" applyFill="1"/>
    <xf numFmtId="0" fontId="16" fillId="4" borderId="0" xfId="0" applyFont="1" applyFill="1"/>
    <xf numFmtId="0" fontId="27" fillId="4" borderId="2" xfId="0" applyFont="1" applyFill="1" applyBorder="1" applyAlignment="1">
      <alignment horizontal="center" vertical="center"/>
    </xf>
    <xf numFmtId="4" fontId="27" fillId="4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165" fontId="20" fillId="0" borderId="12" xfId="3" applyNumberFormat="1" applyFont="1" applyFill="1" applyBorder="1" applyAlignment="1" applyProtection="1">
      <alignment horizontal="right" vertical="center"/>
      <protection locked="0"/>
    </xf>
    <xf numFmtId="3" fontId="32" fillId="0" borderId="2" xfId="0" applyNumberFormat="1" applyFont="1" applyFill="1" applyBorder="1" applyAlignment="1">
      <alignment horizontal="center" vertical="center" wrapText="1"/>
    </xf>
    <xf numFmtId="0" fontId="27" fillId="0" borderId="14" xfId="3" applyFont="1" applyBorder="1" applyAlignment="1">
      <alignment horizontal="left" vertical="center" wrapText="1"/>
    </xf>
    <xf numFmtId="0" fontId="27" fillId="0" borderId="9" xfId="3" applyFont="1" applyBorder="1" applyAlignment="1">
      <alignment horizontal="center" vertical="center"/>
    </xf>
    <xf numFmtId="0" fontId="27" fillId="0" borderId="9" xfId="3" applyFont="1" applyBorder="1" applyAlignment="1">
      <alignment horizontal="center" vertical="center"/>
    </xf>
    <xf numFmtId="0" fontId="27" fillId="0" borderId="14" xfId="3" applyFont="1" applyBorder="1" applyAlignment="1">
      <alignment horizontal="left" vertical="center" wrapText="1"/>
    </xf>
    <xf numFmtId="165" fontId="27" fillId="0" borderId="9" xfId="0" applyNumberFormat="1" applyFont="1" applyBorder="1" applyAlignment="1">
      <alignment horizontal="center" vertical="center"/>
    </xf>
    <xf numFmtId="3" fontId="12" fillId="0" borderId="0" xfId="0" applyNumberFormat="1" applyFont="1"/>
    <xf numFmtId="3" fontId="27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wrapText="1"/>
    </xf>
    <xf numFmtId="4" fontId="32" fillId="0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 wrapText="1"/>
    </xf>
    <xf numFmtId="2" fontId="22" fillId="0" borderId="0" xfId="0" applyNumberFormat="1" applyFont="1"/>
    <xf numFmtId="4" fontId="22" fillId="0" borderId="0" xfId="0" applyNumberFormat="1" applyFont="1"/>
    <xf numFmtId="4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2" xfId="0" applyFont="1" applyBorder="1" applyAlignment="1">
      <alignment vertical="top" wrapText="1"/>
    </xf>
    <xf numFmtId="0" fontId="27" fillId="0" borderId="2" xfId="0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 vertical="center"/>
    </xf>
    <xf numFmtId="3" fontId="27" fillId="0" borderId="9" xfId="0" applyNumberFormat="1" applyFont="1" applyFill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0" fontId="27" fillId="0" borderId="9" xfId="3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165" fontId="27" fillId="0" borderId="9" xfId="0" applyNumberFormat="1" applyFont="1" applyFill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10" fontId="27" fillId="0" borderId="2" xfId="0" applyNumberFormat="1" applyFont="1" applyFill="1" applyBorder="1" applyAlignment="1">
      <alignment horizontal="center" vertical="center"/>
    </xf>
    <xf numFmtId="10" fontId="32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/>
    </xf>
    <xf numFmtId="4" fontId="16" fillId="0" borderId="9" xfId="3" applyNumberFormat="1" applyFont="1" applyFill="1" applyBorder="1" applyAlignment="1">
      <alignment horizontal="center" vertical="center"/>
    </xf>
    <xf numFmtId="4" fontId="16" fillId="0" borderId="9" xfId="3" applyNumberFormat="1" applyFont="1" applyBorder="1" applyAlignment="1">
      <alignment horizontal="center" vertical="center"/>
    </xf>
    <xf numFmtId="4" fontId="16" fillId="0" borderId="9" xfId="1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10" xfId="3" applyFont="1" applyBorder="1" applyAlignment="1">
      <alignment vertical="center"/>
    </xf>
    <xf numFmtId="0" fontId="16" fillId="0" borderId="14" xfId="3" applyFont="1" applyBorder="1" applyAlignment="1">
      <alignment vertical="center"/>
    </xf>
    <xf numFmtId="4" fontId="16" fillId="0" borderId="9" xfId="3" applyNumberFormat="1" applyFont="1" applyBorder="1" applyAlignment="1">
      <alignment vertical="center"/>
    </xf>
    <xf numFmtId="2" fontId="27" fillId="0" borderId="2" xfId="0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4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167" fontId="27" fillId="0" borderId="9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vertical="center"/>
    </xf>
    <xf numFmtId="4" fontId="27" fillId="0" borderId="0" xfId="3" applyNumberFormat="1" applyFont="1" applyFill="1" applyAlignment="1">
      <alignment vertical="center"/>
    </xf>
    <xf numFmtId="4" fontId="18" fillId="4" borderId="2" xfId="0" applyNumberFormat="1" applyFont="1" applyFill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16" fillId="0" borderId="0" xfId="0" applyFont="1" applyFill="1"/>
    <xf numFmtId="0" fontId="16" fillId="0" borderId="12" xfId="0" applyFont="1" applyFill="1" applyBorder="1" applyAlignment="1"/>
    <xf numFmtId="4" fontId="16" fillId="0" borderId="0" xfId="0" applyNumberFormat="1" applyFont="1" applyFill="1"/>
    <xf numFmtId="0" fontId="24" fillId="0" borderId="0" xfId="0" applyFont="1" applyAlignment="1">
      <alignment horizontal="justify" wrapText="1"/>
    </xf>
    <xf numFmtId="0" fontId="26" fillId="0" borderId="0" xfId="0" applyFont="1" applyAlignment="1">
      <alignment horizontal="center"/>
    </xf>
    <xf numFmtId="0" fontId="1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49" fontId="16" fillId="0" borderId="12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4" fontId="27" fillId="0" borderId="9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7" fillId="0" borderId="14" xfId="0" applyNumberFormat="1" applyFont="1" applyFill="1" applyBorder="1" applyAlignment="1">
      <alignment horizontal="righ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4" fontId="27" fillId="0" borderId="9" xfId="0" applyNumberFormat="1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left" vertical="center" wrapText="1"/>
    </xf>
    <xf numFmtId="4" fontId="27" fillId="0" borderId="14" xfId="0" applyNumberFormat="1" applyFont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165" fontId="27" fillId="0" borderId="9" xfId="0" applyNumberFormat="1" applyFont="1" applyBorder="1" applyAlignment="1">
      <alignment horizontal="left" vertical="center" wrapText="1"/>
    </xf>
    <xf numFmtId="4" fontId="27" fillId="0" borderId="9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10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4" fontId="27" fillId="0" borderId="9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49" fontId="27" fillId="0" borderId="6" xfId="0" applyNumberFormat="1" applyFont="1" applyBorder="1" applyAlignment="1">
      <alignment horizontal="center" vertical="top"/>
    </xf>
    <xf numFmtId="49" fontId="27" fillId="0" borderId="7" xfId="0" applyNumberFormat="1" applyFont="1" applyBorder="1" applyAlignment="1">
      <alignment horizontal="center" vertical="top"/>
    </xf>
    <xf numFmtId="49" fontId="27" fillId="0" borderId="8" xfId="0" applyNumberFormat="1" applyFont="1" applyBorder="1" applyAlignment="1">
      <alignment horizontal="center" vertical="top"/>
    </xf>
    <xf numFmtId="49" fontId="27" fillId="0" borderId="15" xfId="0" applyNumberFormat="1" applyFont="1" applyBorder="1" applyAlignment="1">
      <alignment horizontal="center" vertical="top"/>
    </xf>
    <xf numFmtId="49" fontId="27" fillId="0" borderId="0" xfId="0" applyNumberFormat="1" applyFont="1" applyBorder="1" applyAlignment="1">
      <alignment horizontal="center" vertical="top"/>
    </xf>
    <xf numFmtId="49" fontId="27" fillId="0" borderId="16" xfId="0" applyNumberFormat="1" applyFont="1" applyBorder="1" applyAlignment="1">
      <alignment horizontal="center" vertical="top"/>
    </xf>
    <xf numFmtId="49" fontId="27" fillId="0" borderId="11" xfId="0" applyNumberFormat="1" applyFont="1" applyBorder="1" applyAlignment="1">
      <alignment horizontal="center" vertical="top"/>
    </xf>
    <xf numFmtId="49" fontId="27" fillId="0" borderId="12" xfId="0" applyNumberFormat="1" applyFont="1" applyBorder="1" applyAlignment="1">
      <alignment horizontal="center" vertical="top"/>
    </xf>
    <xf numFmtId="49" fontId="27" fillId="0" borderId="13" xfId="0" applyNumberFormat="1" applyFont="1" applyBorder="1" applyAlignment="1">
      <alignment horizontal="center" vertical="top"/>
    </xf>
    <xf numFmtId="49" fontId="27" fillId="0" borderId="9" xfId="0" applyNumberFormat="1" applyFont="1" applyBorder="1" applyAlignment="1">
      <alignment horizontal="center" vertical="top"/>
    </xf>
    <xf numFmtId="49" fontId="27" fillId="0" borderId="10" xfId="0" applyNumberFormat="1" applyFont="1" applyBorder="1" applyAlignment="1">
      <alignment horizontal="center" vertical="top"/>
    </xf>
    <xf numFmtId="49" fontId="27" fillId="0" borderId="14" xfId="0" applyNumberFormat="1" applyFont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4" fontId="27" fillId="0" borderId="6" xfId="0" applyNumberFormat="1" applyFont="1" applyFill="1" applyBorder="1" applyAlignment="1">
      <alignment horizontal="center" vertical="top" wrapText="1"/>
    </xf>
    <xf numFmtId="4" fontId="27" fillId="0" borderId="7" xfId="0" applyNumberFormat="1" applyFont="1" applyFill="1" applyBorder="1" applyAlignment="1">
      <alignment horizontal="center" vertical="top" wrapText="1"/>
    </xf>
    <xf numFmtId="4" fontId="27" fillId="0" borderId="8" xfId="0" applyNumberFormat="1" applyFont="1" applyFill="1" applyBorder="1" applyAlignment="1">
      <alignment horizontal="center" vertical="top" wrapText="1"/>
    </xf>
    <xf numFmtId="4" fontId="27" fillId="0" borderId="15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Border="1" applyAlignment="1">
      <alignment horizontal="center" vertical="top" wrapText="1"/>
    </xf>
    <xf numFmtId="4" fontId="27" fillId="0" borderId="16" xfId="0" applyNumberFormat="1" applyFont="1" applyFill="1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center" vertical="top" wrapText="1"/>
    </xf>
    <xf numFmtId="4" fontId="27" fillId="0" borderId="12" xfId="0" applyNumberFormat="1" applyFont="1" applyFill="1" applyBorder="1" applyAlignment="1">
      <alignment horizontal="center" vertical="top" wrapText="1"/>
    </xf>
    <xf numFmtId="4" fontId="27" fillId="0" borderId="13" xfId="0" applyNumberFormat="1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/>
    </xf>
    <xf numFmtId="49" fontId="16" fillId="0" borderId="12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0" fontId="27" fillId="0" borderId="9" xfId="3" applyFont="1" applyBorder="1" applyAlignment="1">
      <alignment horizontal="center" vertical="center" wrapText="1"/>
    </xf>
    <xf numFmtId="0" fontId="27" fillId="0" borderId="10" xfId="3" applyFont="1" applyBorder="1" applyAlignment="1">
      <alignment horizontal="center" vertical="center" wrapText="1"/>
    </xf>
    <xf numFmtId="0" fontId="27" fillId="0" borderId="14" xfId="3" applyFont="1" applyBorder="1" applyAlignment="1">
      <alignment horizontal="center" vertical="center" wrapText="1"/>
    </xf>
    <xf numFmtId="49" fontId="27" fillId="0" borderId="9" xfId="3" applyNumberFormat="1" applyFont="1" applyBorder="1" applyAlignment="1">
      <alignment horizontal="center" vertical="center"/>
    </xf>
    <xf numFmtId="49" fontId="27" fillId="0" borderId="10" xfId="3" applyNumberFormat="1" applyFont="1" applyBorder="1" applyAlignment="1">
      <alignment horizontal="center" vertical="center"/>
    </xf>
    <xf numFmtId="49" fontId="27" fillId="0" borderId="14" xfId="3" applyNumberFormat="1" applyFont="1" applyBorder="1" applyAlignment="1">
      <alignment horizontal="center" vertical="center"/>
    </xf>
    <xf numFmtId="0" fontId="27" fillId="0" borderId="10" xfId="3" applyFont="1" applyBorder="1" applyAlignment="1">
      <alignment horizontal="justify" vertical="center" wrapText="1"/>
    </xf>
    <xf numFmtId="0" fontId="27" fillId="0" borderId="9" xfId="3" applyFont="1" applyBorder="1" applyAlignment="1">
      <alignment horizontal="center" vertical="center"/>
    </xf>
    <xf numFmtId="0" fontId="27" fillId="0" borderId="10" xfId="3" applyFont="1" applyBorder="1" applyAlignment="1">
      <alignment horizontal="center" vertical="center"/>
    </xf>
    <xf numFmtId="0" fontId="27" fillId="0" borderId="14" xfId="3" applyFont="1" applyBorder="1" applyAlignment="1">
      <alignment horizontal="center" vertical="center"/>
    </xf>
    <xf numFmtId="0" fontId="24" fillId="0" borderId="0" xfId="3" applyFont="1" applyAlignment="1">
      <alignment horizontal="justify" wrapText="1"/>
    </xf>
    <xf numFmtId="0" fontId="22" fillId="0" borderId="0" xfId="3" applyFont="1" applyAlignment="1">
      <alignment horizontal="justify" wrapText="1"/>
    </xf>
    <xf numFmtId="0" fontId="27" fillId="0" borderId="9" xfId="3" applyFont="1" applyFill="1" applyBorder="1" applyAlignment="1">
      <alignment horizontal="left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27" fillId="0" borderId="14" xfId="3" applyFont="1" applyFill="1" applyBorder="1" applyAlignment="1">
      <alignment horizontal="left" vertical="center" wrapText="1"/>
    </xf>
    <xf numFmtId="0" fontId="27" fillId="0" borderId="9" xfId="3" applyFont="1" applyBorder="1" applyAlignment="1">
      <alignment horizontal="left" vertical="center" wrapText="1"/>
    </xf>
    <xf numFmtId="0" fontId="27" fillId="0" borderId="10" xfId="3" applyFont="1" applyBorder="1" applyAlignment="1">
      <alignment horizontal="left" vertical="center" wrapText="1"/>
    </xf>
    <xf numFmtId="0" fontId="27" fillId="0" borderId="14" xfId="3" applyFont="1" applyBorder="1" applyAlignment="1">
      <alignment horizontal="left" vertical="center" wrapText="1"/>
    </xf>
    <xf numFmtId="0" fontId="27" fillId="0" borderId="9" xfId="3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center" wrapText="1"/>
    </xf>
    <xf numFmtId="0" fontId="27" fillId="0" borderId="14" xfId="3" applyFont="1" applyFill="1" applyBorder="1" applyAlignment="1">
      <alignment horizontal="center" vertical="center" wrapText="1"/>
    </xf>
    <xf numFmtId="0" fontId="27" fillId="0" borderId="6" xfId="3" applyFont="1" applyBorder="1" applyAlignment="1">
      <alignment horizontal="center" vertical="center" wrapText="1"/>
    </xf>
    <xf numFmtId="0" fontId="27" fillId="0" borderId="7" xfId="3" applyFont="1" applyBorder="1" applyAlignment="1">
      <alignment horizontal="center" vertical="center" wrapText="1"/>
    </xf>
    <xf numFmtId="0" fontId="27" fillId="0" borderId="8" xfId="3" applyFont="1" applyBorder="1" applyAlignment="1">
      <alignment horizontal="center" vertical="center" wrapText="1"/>
    </xf>
    <xf numFmtId="0" fontId="27" fillId="0" borderId="15" xfId="3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27" fillId="0" borderId="16" xfId="3" applyFont="1" applyBorder="1" applyAlignment="1">
      <alignment horizontal="center" vertical="center" wrapText="1"/>
    </xf>
    <xf numFmtId="0" fontId="27" fillId="0" borderId="11" xfId="3" applyFont="1" applyBorder="1" applyAlignment="1">
      <alignment horizontal="center" vertical="center" wrapText="1"/>
    </xf>
    <xf numFmtId="0" fontId="27" fillId="0" borderId="12" xfId="3" applyFont="1" applyBorder="1" applyAlignment="1">
      <alignment horizontal="center" vertical="center" wrapText="1"/>
    </xf>
    <xf numFmtId="0" fontId="27" fillId="0" borderId="13" xfId="3" applyFont="1" applyBorder="1" applyAlignment="1">
      <alignment horizontal="center" vertical="center" wrapText="1"/>
    </xf>
    <xf numFmtId="4" fontId="27" fillId="0" borderId="9" xfId="3" applyNumberFormat="1" applyFont="1" applyBorder="1" applyAlignment="1">
      <alignment horizontal="center" vertical="center"/>
    </xf>
    <xf numFmtId="4" fontId="27" fillId="0" borderId="10" xfId="3" applyNumberFormat="1" applyFont="1" applyBorder="1" applyAlignment="1">
      <alignment horizontal="center" vertical="center"/>
    </xf>
    <xf numFmtId="4" fontId="27" fillId="0" borderId="14" xfId="3" applyNumberFormat="1" applyFont="1" applyBorder="1" applyAlignment="1">
      <alignment horizontal="center" vertical="center"/>
    </xf>
    <xf numFmtId="3" fontId="27" fillId="0" borderId="9" xfId="3" applyNumberFormat="1" applyFont="1" applyBorder="1" applyAlignment="1">
      <alignment horizontal="left" vertical="center" wrapText="1"/>
    </xf>
    <xf numFmtId="0" fontId="27" fillId="0" borderId="9" xfId="3" applyFont="1" applyBorder="1" applyAlignment="1">
      <alignment horizontal="left" vertical="center"/>
    </xf>
    <xf numFmtId="0" fontId="27" fillId="0" borderId="10" xfId="3" applyFont="1" applyBorder="1" applyAlignment="1">
      <alignment horizontal="left" vertical="center"/>
    </xf>
    <xf numFmtId="0" fontId="27" fillId="0" borderId="14" xfId="3" applyFont="1" applyBorder="1" applyAlignment="1">
      <alignment horizontal="left" vertical="center"/>
    </xf>
    <xf numFmtId="0" fontId="27" fillId="0" borderId="7" xfId="3" applyFont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0" fontId="27" fillId="0" borderId="11" xfId="3" applyFont="1" applyBorder="1" applyAlignment="1">
      <alignment horizontal="center" vertical="center"/>
    </xf>
    <xf numFmtId="0" fontId="27" fillId="0" borderId="12" xfId="3" applyFont="1" applyBorder="1" applyAlignment="1">
      <alignment horizontal="center" vertical="center"/>
    </xf>
    <xf numFmtId="0" fontId="27" fillId="0" borderId="13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27" fillId="0" borderId="6" xfId="25" applyFont="1" applyFill="1" applyBorder="1" applyAlignment="1">
      <alignment horizontal="center" vertical="center" wrapText="1"/>
    </xf>
    <xf numFmtId="0" fontId="27" fillId="0" borderId="7" xfId="25" applyFont="1" applyFill="1" applyBorder="1" applyAlignment="1">
      <alignment horizontal="center" vertical="center" wrapText="1"/>
    </xf>
    <xf numFmtId="0" fontId="27" fillId="0" borderId="8" xfId="25" applyFont="1" applyFill="1" applyBorder="1" applyAlignment="1">
      <alignment horizontal="center" vertical="center" wrapText="1"/>
    </xf>
    <xf numFmtId="0" fontId="26" fillId="0" borderId="0" xfId="3" applyFont="1" applyAlignment="1">
      <alignment horizontal="center"/>
    </xf>
    <xf numFmtId="0" fontId="16" fillId="0" borderId="12" xfId="3" applyFont="1" applyBorder="1" applyAlignment="1">
      <alignment horizontal="left"/>
    </xf>
    <xf numFmtId="49" fontId="16" fillId="0" borderId="12" xfId="3" applyNumberFormat="1" applyFont="1" applyBorder="1" applyAlignment="1">
      <alignment horizontal="left"/>
    </xf>
    <xf numFmtId="49" fontId="16" fillId="0" borderId="10" xfId="3" applyNumberFormat="1" applyFont="1" applyBorder="1" applyAlignment="1">
      <alignment horizontal="left"/>
    </xf>
    <xf numFmtId="49" fontId="16" fillId="0" borderId="12" xfId="3" applyNumberFormat="1" applyFont="1" applyBorder="1" applyAlignment="1">
      <alignment horizontal="center"/>
    </xf>
    <xf numFmtId="49" fontId="16" fillId="0" borderId="0" xfId="3" applyNumberFormat="1" applyFont="1" applyBorder="1" applyAlignment="1">
      <alignment horizontal="center"/>
    </xf>
    <xf numFmtId="4" fontId="27" fillId="0" borderId="9" xfId="3" applyNumberFormat="1" applyFont="1" applyBorder="1" applyAlignment="1">
      <alignment horizontal="left" vertical="center" wrapText="1"/>
    </xf>
    <xf numFmtId="49" fontId="16" fillId="0" borderId="9" xfId="3" applyNumberFormat="1" applyFont="1" applyBorder="1" applyAlignment="1">
      <alignment horizontal="center" vertical="center"/>
    </xf>
    <xf numFmtId="49" fontId="16" fillId="0" borderId="10" xfId="3" applyNumberFormat="1" applyFont="1" applyBorder="1" applyAlignment="1">
      <alignment horizontal="center" vertical="center"/>
    </xf>
    <xf numFmtId="49" fontId="16" fillId="0" borderId="14" xfId="3" applyNumberFormat="1" applyFont="1" applyBorder="1" applyAlignment="1">
      <alignment horizontal="center" vertical="center"/>
    </xf>
    <xf numFmtId="0" fontId="16" fillId="0" borderId="10" xfId="3" applyFont="1" applyBorder="1" applyAlignment="1">
      <alignment horizontal="justify" vertical="center" wrapText="1"/>
    </xf>
    <xf numFmtId="0" fontId="16" fillId="0" borderId="9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4" fontId="16" fillId="0" borderId="9" xfId="3" applyNumberFormat="1" applyFont="1" applyBorder="1" applyAlignment="1">
      <alignment vertical="center"/>
    </xf>
    <xf numFmtId="0" fontId="16" fillId="0" borderId="10" xfId="3" applyFont="1" applyBorder="1" applyAlignment="1">
      <alignment vertical="center"/>
    </xf>
    <xf numFmtId="0" fontId="16" fillId="0" borderId="14" xfId="3" applyFont="1" applyBorder="1" applyAlignment="1">
      <alignment vertical="center"/>
    </xf>
    <xf numFmtId="49" fontId="16" fillId="0" borderId="6" xfId="3" applyNumberFormat="1" applyFont="1" applyBorder="1" applyAlignment="1">
      <alignment horizontal="center" vertical="center"/>
    </xf>
    <xf numFmtId="49" fontId="16" fillId="0" borderId="7" xfId="3" applyNumberFormat="1" applyFont="1" applyBorder="1" applyAlignment="1">
      <alignment horizontal="center" vertical="center"/>
    </xf>
    <xf numFmtId="49" fontId="16" fillId="0" borderId="8" xfId="3" applyNumberFormat="1" applyFont="1" applyBorder="1" applyAlignment="1">
      <alignment horizontal="center" vertical="center"/>
    </xf>
    <xf numFmtId="49" fontId="16" fillId="0" borderId="15" xfId="3" applyNumberFormat="1" applyFont="1" applyBorder="1" applyAlignment="1">
      <alignment horizontal="center" vertical="center"/>
    </xf>
    <xf numFmtId="49" fontId="16" fillId="0" borderId="0" xfId="3" applyNumberFormat="1" applyFont="1" applyBorder="1" applyAlignment="1">
      <alignment horizontal="center" vertical="center"/>
    </xf>
    <xf numFmtId="49" fontId="16" fillId="0" borderId="16" xfId="3" applyNumberFormat="1" applyFont="1" applyBorder="1" applyAlignment="1">
      <alignment horizontal="center" vertical="center"/>
    </xf>
    <xf numFmtId="49" fontId="16" fillId="0" borderId="11" xfId="3" applyNumberFormat="1" applyFont="1" applyBorder="1" applyAlignment="1">
      <alignment horizontal="center" vertical="center"/>
    </xf>
    <xf numFmtId="49" fontId="16" fillId="0" borderId="12" xfId="3" applyNumberFormat="1" applyFont="1" applyBorder="1" applyAlignment="1">
      <alignment horizontal="center" vertical="center"/>
    </xf>
    <xf numFmtId="49" fontId="16" fillId="0" borderId="13" xfId="3" applyNumberFormat="1" applyFont="1" applyBorder="1" applyAlignment="1">
      <alignment horizontal="center" vertical="center"/>
    </xf>
    <xf numFmtId="0" fontId="16" fillId="0" borderId="7" xfId="3" applyFont="1" applyBorder="1" applyAlignment="1">
      <alignment horizontal="justify" vertical="center" wrapText="1"/>
    </xf>
    <xf numFmtId="0" fontId="16" fillId="0" borderId="0" xfId="3" applyFont="1" applyBorder="1" applyAlignment="1">
      <alignment horizontal="justify" vertical="center" wrapText="1"/>
    </xf>
    <xf numFmtId="0" fontId="16" fillId="0" borderId="12" xfId="3" applyFont="1" applyBorder="1" applyAlignment="1">
      <alignment horizontal="justify" vertical="center" wrapText="1"/>
    </xf>
    <xf numFmtId="0" fontId="16" fillId="0" borderId="6" xfId="3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15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16" fillId="0" borderId="16" xfId="3" applyFont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 wrapText="1"/>
    </xf>
    <xf numFmtId="0" fontId="16" fillId="0" borderId="12" xfId="3" applyFont="1" applyBorder="1" applyAlignment="1">
      <alignment horizontal="center" vertical="center" wrapText="1"/>
    </xf>
    <xf numFmtId="0" fontId="16" fillId="0" borderId="13" xfId="3" applyFont="1" applyBorder="1" applyAlignment="1">
      <alignment horizontal="center" vertical="center" wrapText="1"/>
    </xf>
    <xf numFmtId="0" fontId="26" fillId="0" borderId="0" xfId="3" applyFont="1" applyAlignment="1">
      <alignment horizontal="center" wrapText="1"/>
    </xf>
    <xf numFmtId="0" fontId="16" fillId="0" borderId="12" xfId="3" applyFont="1" applyFill="1" applyBorder="1" applyAlignment="1">
      <alignment horizontal="left" wrapText="1"/>
    </xf>
    <xf numFmtId="0" fontId="16" fillId="0" borderId="12" xfId="3" applyFont="1" applyFill="1" applyBorder="1" applyAlignment="1">
      <alignment horizontal="left"/>
    </xf>
    <xf numFmtId="49" fontId="16" fillId="0" borderId="12" xfId="3" applyNumberFormat="1" applyFont="1" applyFill="1" applyBorder="1" applyAlignment="1">
      <alignment horizontal="left"/>
    </xf>
    <xf numFmtId="49" fontId="16" fillId="0" borderId="10" xfId="3" applyNumberFormat="1" applyFont="1" applyFill="1" applyBorder="1" applyAlignment="1">
      <alignment horizontal="left"/>
    </xf>
    <xf numFmtId="0" fontId="16" fillId="0" borderId="7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9" xfId="3" applyFont="1" applyBorder="1" applyAlignment="1">
      <alignment vertical="center"/>
    </xf>
    <xf numFmtId="0" fontId="32" fillId="0" borderId="0" xfId="0" applyFont="1" applyFill="1" applyAlignment="1">
      <alignment horizontal="justify" vertical="top" wrapText="1"/>
    </xf>
    <xf numFmtId="0" fontId="32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32" fillId="0" borderId="1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/>
    </xf>
    <xf numFmtId="49" fontId="32" fillId="0" borderId="3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justify" vertical="top"/>
    </xf>
  </cellXfs>
  <cellStyles count="31">
    <cellStyle name="ЗаголовокСтолбца" xfId="2"/>
    <cellStyle name="Значение" xfId="4"/>
    <cellStyle name="Обычный" xfId="0" builtinId="0"/>
    <cellStyle name="Обычный 10 3" xfId="9"/>
    <cellStyle name="Обычный 10 3 2" xfId="20"/>
    <cellStyle name="Обычный 10 3 3" xfId="23"/>
    <cellStyle name="Обычный 10 3 4" xfId="26"/>
    <cellStyle name="Обычный 10 3 5" xfId="28"/>
    <cellStyle name="Обычный 10 3 6" xfId="29"/>
    <cellStyle name="Обычный 2" xfId="3"/>
    <cellStyle name="Обычный 2 2" xfId="12"/>
    <cellStyle name="Обычный 2 2 2" xfId="14"/>
    <cellStyle name="Обычный 2 2 3" xfId="16"/>
    <cellStyle name="Обычный 2 2 4" xfId="18"/>
    <cellStyle name="Обычный 2 2 5" xfId="22"/>
    <cellStyle name="Обычный 2 3" xfId="11"/>
    <cellStyle name="Обычный 2 4" xfId="19"/>
    <cellStyle name="Обычный 2 5" xfId="24"/>
    <cellStyle name="Обычный 2 6" xfId="25"/>
    <cellStyle name="Обычный 2 7" xfId="27"/>
    <cellStyle name="Обычный 2 8" xfId="30"/>
    <cellStyle name="Обычный 3" xfId="1"/>
    <cellStyle name="Обычный 4" xfId="10"/>
    <cellStyle name="Обычный 5" xfId="13"/>
    <cellStyle name="Обычный 6" xfId="15"/>
    <cellStyle name="Обычный 7" xfId="17"/>
    <cellStyle name="Обычный 8" xfId="21"/>
    <cellStyle name="Процентный" xfId="8" builtinId="5"/>
    <cellStyle name="Стиль 1" xfId="5"/>
    <cellStyle name="Финансовый 2" xfId="6"/>
    <cellStyle name="Формула" xfId="7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72;&#1103;\&#1054;&#1058;&#1069;&#1055;\2017\&#1092;&#1072;&#1082;&#1090;%202017\2017.12%20&#1054;&#1058;&#1069;&#1055;%20&#1052;&#1056;&#1057;&#1050;%20&#1057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58;&#1072;&#1088;&#1080;&#1092;&#1085;&#1072;&#1103;%20&#1082;&#1072;&#1084;&#1087;&#1072;&#1085;&#1080;&#1103;%202019\&#1060;&#1040;&#1050;&#1058;%20&#1040;&#1085;&#1072;&#1083;&#1080;&#1079;%202017%20&#1087;&#1086;&#1076;%20&#1073;&#1091;&#1093;&#1091;&#1095;&#1077;&#1090;\&#1040;&#1085;&#1072;&#1083;&#1080;&#1079;%202017%20&#1050;&#1063;&#10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58;&#1072;&#1088;&#1080;&#1092;&#1085;&#1072;&#1103;%20&#1082;&#1072;&#1084;&#1087;&#1072;&#1085;&#1080;&#1103;%202019\&#1060;&#1040;&#1050;&#1058;%20&#1040;&#1085;&#1072;&#1083;&#1080;&#1079;%202017%20&#1087;&#1086;&#1076;%20&#1073;&#1091;&#1093;&#1091;&#1095;&#1077;&#1090;\&#1040;&#1085;&#1072;&#1083;&#1080;&#1079;%202017%20&#1057;&#1054;&#106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58;&#1072;&#1088;&#1080;&#1092;&#1085;&#1072;&#1103;%20&#1082;&#1072;&#1084;&#1087;&#1072;&#1085;&#1080;&#1103;%202019\&#1060;&#1040;&#1050;&#1058;%20&#1040;&#1085;&#1072;&#1083;&#1080;&#1079;%202017%20&#1087;&#1086;&#1076;%20&#1073;&#1091;&#1093;&#1091;&#1095;&#1077;&#1090;\&#1040;&#1085;&#1072;&#1083;&#1080;&#1079;%202017%20&#1048;&#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ИнгФ под УУ"/>
      <sheetName val="МРСК под УУ"/>
      <sheetName val="10163"/>
    </sheetNames>
    <sheetDataSet>
      <sheetData sheetId="0">
        <row r="22">
          <cell r="FV22">
            <v>21617.449999999997</v>
          </cell>
        </row>
      </sheetData>
      <sheetData sheetId="1">
        <row r="19">
          <cell r="FV19">
            <v>29583.65</v>
          </cell>
        </row>
        <row r="33">
          <cell r="FV33">
            <v>159989.41</v>
          </cell>
        </row>
      </sheetData>
      <sheetData sheetId="2">
        <row r="22">
          <cell r="FV22">
            <v>25137.079999999998</v>
          </cell>
        </row>
      </sheetData>
      <sheetData sheetId="3"/>
      <sheetData sheetId="4"/>
      <sheetData sheetId="5"/>
      <sheetData sheetId="6"/>
      <sheetData sheetId="7"/>
      <sheetData sheetId="8">
        <row r="19">
          <cell r="GB19">
            <v>1026.95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фактических расходов"/>
      <sheetName val="Расшифровка прочих 2017"/>
      <sheetName val="Лист2"/>
      <sheetName val="Лист3"/>
      <sheetName val="Корректировка по формулам"/>
      <sheetName val="Расчет выпадающих-излиш.2011"/>
      <sheetName val="Расчет выпадающих-излиш.2012"/>
      <sheetName val="Расчет выпадающих-излиш.2013"/>
      <sheetName val="Расчет выпадающих-излиш.2014"/>
      <sheetName val="Расчет выпадающих-излиш.2015"/>
      <sheetName val="Корректировка ИПР 2011"/>
      <sheetName val="Корректировка ИПР 2012"/>
      <sheetName val="Корректировка ИПР 2013"/>
      <sheetName val="Корректировка ИПР2014(2)"/>
      <sheetName val="Корректировка ИПР 2014"/>
      <sheetName val="Корректир ИПР 2015"/>
      <sheetName val="Прочее 2011"/>
      <sheetName val="Прочее 2012"/>
      <sheetName val="Прочее 2013"/>
      <sheetName val="Прочее 2014"/>
      <sheetName val="Прочее 2015"/>
      <sheetName val="источники фин-я ИПР"/>
      <sheetName val="Надежность и качество 2014"/>
      <sheetName val="Надежность и качество 2015"/>
      <sheetName val="Лист1"/>
      <sheetName val="Расшифровка прочих"/>
      <sheetName val="Лист4"/>
    </sheetNames>
    <sheetDataSet>
      <sheetData sheetId="0">
        <row r="112">
          <cell r="AQ112">
            <v>-75740.86052976374</v>
          </cell>
        </row>
        <row r="113">
          <cell r="AQ113">
            <v>-446300.3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фактических расходов"/>
      <sheetName val="расшифровка прочих 2017"/>
      <sheetName val="Корректировка по формулам"/>
      <sheetName val="Расчет выпадающих-излиш.2011"/>
      <sheetName val="Расчет выпадающих-излиш.2012"/>
      <sheetName val="Расчет выпадающих-излиш.2013"/>
      <sheetName val="Расчет выпадающих-излиш.2014"/>
      <sheetName val="Корректировка ИПР 2011"/>
      <sheetName val="Корректировка ИПР 2012"/>
      <sheetName val="Корректировка ИПР 2013"/>
      <sheetName val="Корректировка ИПР 2014"/>
      <sheetName val="Прочее 2011"/>
      <sheetName val="Прочее 2012"/>
      <sheetName val="Прочее 2013"/>
      <sheetName val="Прочее 2014"/>
      <sheetName val="Лист1"/>
      <sheetName val="надежность и качество"/>
      <sheetName val="цена потерь"/>
      <sheetName val="расчет корректировок без нагруз"/>
      <sheetName val="надежность и качество 2015"/>
      <sheetName val="Корректировка ИПР 2015"/>
      <sheetName val="ИПЦ"/>
      <sheetName val="Расшифровка прочих расходов"/>
    </sheetNames>
    <sheetDataSet>
      <sheetData sheetId="0">
        <row r="104">
          <cell r="AK104">
            <v>-102478.9</v>
          </cell>
        </row>
        <row r="105">
          <cell r="AK105">
            <v>-181398.1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фактических расходов"/>
      <sheetName val="Расшифровка прочих 2017"/>
      <sheetName val="Корректировка по формулам"/>
      <sheetName val="Расчет выпадающих-излиш.2014"/>
      <sheetName val="Корректировка ИПР 2014"/>
      <sheetName val="Лист1"/>
      <sheetName val="расшифровка прочих 2016"/>
    </sheetNames>
    <sheetDataSet>
      <sheetData sheetId="0">
        <row r="41">
          <cell r="Y41">
            <v>1355.29</v>
          </cell>
        </row>
        <row r="42">
          <cell r="Y42">
            <v>931.53000000000009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93"/>
  <sheetViews>
    <sheetView view="pageBreakPreview" zoomScaleNormal="100" zoomScaleSheetLayoutView="100" workbookViewId="0">
      <selection activeCell="E20" sqref="E20"/>
    </sheetView>
  </sheetViews>
  <sheetFormatPr defaultRowHeight="14.4" x14ac:dyDescent="0.3"/>
  <cols>
    <col min="1" max="1" width="11" style="12" customWidth="1"/>
    <col min="2" max="2" width="52.33203125" style="12" customWidth="1"/>
    <col min="3" max="3" width="11.88671875" style="12" customWidth="1"/>
    <col min="4" max="5" width="12.5546875" style="12" customWidth="1"/>
    <col min="6" max="6" width="27.109375" style="41" customWidth="1"/>
    <col min="7" max="7" width="16.88671875" customWidth="1"/>
    <col min="8" max="8" width="18.33203125" customWidth="1"/>
    <col min="9" max="9" width="11.109375" customWidth="1"/>
    <col min="10" max="10" width="12.5546875" customWidth="1"/>
    <col min="11" max="11" width="10" customWidth="1"/>
    <col min="12" max="12" width="10" bestFit="1" customWidth="1"/>
    <col min="257" max="257" width="11" customWidth="1"/>
    <col min="258" max="258" width="52.33203125" customWidth="1"/>
    <col min="259" max="259" width="11.88671875" customWidth="1"/>
    <col min="260" max="261" width="12.5546875" customWidth="1"/>
    <col min="262" max="262" width="27.109375" customWidth="1"/>
    <col min="263" max="263" width="16.88671875" customWidth="1"/>
    <col min="264" max="264" width="18.33203125" customWidth="1"/>
    <col min="265" max="265" width="11.109375" customWidth="1"/>
    <col min="266" max="266" width="12.5546875" customWidth="1"/>
    <col min="267" max="267" width="10" customWidth="1"/>
    <col min="268" max="268" width="10" bestFit="1" customWidth="1"/>
    <col min="513" max="513" width="11" customWidth="1"/>
    <col min="514" max="514" width="52.33203125" customWidth="1"/>
    <col min="515" max="515" width="11.88671875" customWidth="1"/>
    <col min="516" max="517" width="12.5546875" customWidth="1"/>
    <col min="518" max="518" width="27.109375" customWidth="1"/>
    <col min="519" max="519" width="16.88671875" customWidth="1"/>
    <col min="520" max="520" width="18.33203125" customWidth="1"/>
    <col min="521" max="521" width="11.109375" customWidth="1"/>
    <col min="522" max="522" width="12.5546875" customWidth="1"/>
    <col min="523" max="523" width="10" customWidth="1"/>
    <col min="524" max="524" width="10" bestFit="1" customWidth="1"/>
    <col min="769" max="769" width="11" customWidth="1"/>
    <col min="770" max="770" width="52.33203125" customWidth="1"/>
    <col min="771" max="771" width="11.88671875" customWidth="1"/>
    <col min="772" max="773" width="12.5546875" customWidth="1"/>
    <col min="774" max="774" width="27.109375" customWidth="1"/>
    <col min="775" max="775" width="16.88671875" customWidth="1"/>
    <col min="776" max="776" width="18.33203125" customWidth="1"/>
    <col min="777" max="777" width="11.109375" customWidth="1"/>
    <col min="778" max="778" width="12.5546875" customWidth="1"/>
    <col min="779" max="779" width="10" customWidth="1"/>
    <col min="780" max="780" width="10" bestFit="1" customWidth="1"/>
    <col min="1025" max="1025" width="11" customWidth="1"/>
    <col min="1026" max="1026" width="52.33203125" customWidth="1"/>
    <col min="1027" max="1027" width="11.88671875" customWidth="1"/>
    <col min="1028" max="1029" width="12.5546875" customWidth="1"/>
    <col min="1030" max="1030" width="27.109375" customWidth="1"/>
    <col min="1031" max="1031" width="16.88671875" customWidth="1"/>
    <col min="1032" max="1032" width="18.33203125" customWidth="1"/>
    <col min="1033" max="1033" width="11.109375" customWidth="1"/>
    <col min="1034" max="1034" width="12.5546875" customWidth="1"/>
    <col min="1035" max="1035" width="10" customWidth="1"/>
    <col min="1036" max="1036" width="10" bestFit="1" customWidth="1"/>
    <col min="1281" max="1281" width="11" customWidth="1"/>
    <col min="1282" max="1282" width="52.33203125" customWidth="1"/>
    <col min="1283" max="1283" width="11.88671875" customWidth="1"/>
    <col min="1284" max="1285" width="12.5546875" customWidth="1"/>
    <col min="1286" max="1286" width="27.109375" customWidth="1"/>
    <col min="1287" max="1287" width="16.88671875" customWidth="1"/>
    <col min="1288" max="1288" width="18.33203125" customWidth="1"/>
    <col min="1289" max="1289" width="11.109375" customWidth="1"/>
    <col min="1290" max="1290" width="12.5546875" customWidth="1"/>
    <col min="1291" max="1291" width="10" customWidth="1"/>
    <col min="1292" max="1292" width="10" bestFit="1" customWidth="1"/>
    <col min="1537" max="1537" width="11" customWidth="1"/>
    <col min="1538" max="1538" width="52.33203125" customWidth="1"/>
    <col min="1539" max="1539" width="11.88671875" customWidth="1"/>
    <col min="1540" max="1541" width="12.5546875" customWidth="1"/>
    <col min="1542" max="1542" width="27.109375" customWidth="1"/>
    <col min="1543" max="1543" width="16.88671875" customWidth="1"/>
    <col min="1544" max="1544" width="18.33203125" customWidth="1"/>
    <col min="1545" max="1545" width="11.109375" customWidth="1"/>
    <col min="1546" max="1546" width="12.5546875" customWidth="1"/>
    <col min="1547" max="1547" width="10" customWidth="1"/>
    <col min="1548" max="1548" width="10" bestFit="1" customWidth="1"/>
    <col min="1793" max="1793" width="11" customWidth="1"/>
    <col min="1794" max="1794" width="52.33203125" customWidth="1"/>
    <col min="1795" max="1795" width="11.88671875" customWidth="1"/>
    <col min="1796" max="1797" width="12.5546875" customWidth="1"/>
    <col min="1798" max="1798" width="27.109375" customWidth="1"/>
    <col min="1799" max="1799" width="16.88671875" customWidth="1"/>
    <col min="1800" max="1800" width="18.33203125" customWidth="1"/>
    <col min="1801" max="1801" width="11.109375" customWidth="1"/>
    <col min="1802" max="1802" width="12.5546875" customWidth="1"/>
    <col min="1803" max="1803" width="10" customWidth="1"/>
    <col min="1804" max="1804" width="10" bestFit="1" customWidth="1"/>
    <col min="2049" max="2049" width="11" customWidth="1"/>
    <col min="2050" max="2050" width="52.33203125" customWidth="1"/>
    <col min="2051" max="2051" width="11.88671875" customWidth="1"/>
    <col min="2052" max="2053" width="12.5546875" customWidth="1"/>
    <col min="2054" max="2054" width="27.109375" customWidth="1"/>
    <col min="2055" max="2055" width="16.88671875" customWidth="1"/>
    <col min="2056" max="2056" width="18.33203125" customWidth="1"/>
    <col min="2057" max="2057" width="11.109375" customWidth="1"/>
    <col min="2058" max="2058" width="12.5546875" customWidth="1"/>
    <col min="2059" max="2059" width="10" customWidth="1"/>
    <col min="2060" max="2060" width="10" bestFit="1" customWidth="1"/>
    <col min="2305" max="2305" width="11" customWidth="1"/>
    <col min="2306" max="2306" width="52.33203125" customWidth="1"/>
    <col min="2307" max="2307" width="11.88671875" customWidth="1"/>
    <col min="2308" max="2309" width="12.5546875" customWidth="1"/>
    <col min="2310" max="2310" width="27.109375" customWidth="1"/>
    <col min="2311" max="2311" width="16.88671875" customWidth="1"/>
    <col min="2312" max="2312" width="18.33203125" customWidth="1"/>
    <col min="2313" max="2313" width="11.109375" customWidth="1"/>
    <col min="2314" max="2314" width="12.5546875" customWidth="1"/>
    <col min="2315" max="2315" width="10" customWidth="1"/>
    <col min="2316" max="2316" width="10" bestFit="1" customWidth="1"/>
    <col min="2561" max="2561" width="11" customWidth="1"/>
    <col min="2562" max="2562" width="52.33203125" customWidth="1"/>
    <col min="2563" max="2563" width="11.88671875" customWidth="1"/>
    <col min="2564" max="2565" width="12.5546875" customWidth="1"/>
    <col min="2566" max="2566" width="27.109375" customWidth="1"/>
    <col min="2567" max="2567" width="16.88671875" customWidth="1"/>
    <col min="2568" max="2568" width="18.33203125" customWidth="1"/>
    <col min="2569" max="2569" width="11.109375" customWidth="1"/>
    <col min="2570" max="2570" width="12.5546875" customWidth="1"/>
    <col min="2571" max="2571" width="10" customWidth="1"/>
    <col min="2572" max="2572" width="10" bestFit="1" customWidth="1"/>
    <col min="2817" max="2817" width="11" customWidth="1"/>
    <col min="2818" max="2818" width="52.33203125" customWidth="1"/>
    <col min="2819" max="2819" width="11.88671875" customWidth="1"/>
    <col min="2820" max="2821" width="12.5546875" customWidth="1"/>
    <col min="2822" max="2822" width="27.109375" customWidth="1"/>
    <col min="2823" max="2823" width="16.88671875" customWidth="1"/>
    <col min="2824" max="2824" width="18.33203125" customWidth="1"/>
    <col min="2825" max="2825" width="11.109375" customWidth="1"/>
    <col min="2826" max="2826" width="12.5546875" customWidth="1"/>
    <col min="2827" max="2827" width="10" customWidth="1"/>
    <col min="2828" max="2828" width="10" bestFit="1" customWidth="1"/>
    <col min="3073" max="3073" width="11" customWidth="1"/>
    <col min="3074" max="3074" width="52.33203125" customWidth="1"/>
    <col min="3075" max="3075" width="11.88671875" customWidth="1"/>
    <col min="3076" max="3077" width="12.5546875" customWidth="1"/>
    <col min="3078" max="3078" width="27.109375" customWidth="1"/>
    <col min="3079" max="3079" width="16.88671875" customWidth="1"/>
    <col min="3080" max="3080" width="18.33203125" customWidth="1"/>
    <col min="3081" max="3081" width="11.109375" customWidth="1"/>
    <col min="3082" max="3082" width="12.5546875" customWidth="1"/>
    <col min="3083" max="3083" width="10" customWidth="1"/>
    <col min="3084" max="3084" width="10" bestFit="1" customWidth="1"/>
    <col min="3329" max="3329" width="11" customWidth="1"/>
    <col min="3330" max="3330" width="52.33203125" customWidth="1"/>
    <col min="3331" max="3331" width="11.88671875" customWidth="1"/>
    <col min="3332" max="3333" width="12.5546875" customWidth="1"/>
    <col min="3334" max="3334" width="27.109375" customWidth="1"/>
    <col min="3335" max="3335" width="16.88671875" customWidth="1"/>
    <col min="3336" max="3336" width="18.33203125" customWidth="1"/>
    <col min="3337" max="3337" width="11.109375" customWidth="1"/>
    <col min="3338" max="3338" width="12.5546875" customWidth="1"/>
    <col min="3339" max="3339" width="10" customWidth="1"/>
    <col min="3340" max="3340" width="10" bestFit="1" customWidth="1"/>
    <col min="3585" max="3585" width="11" customWidth="1"/>
    <col min="3586" max="3586" width="52.33203125" customWidth="1"/>
    <col min="3587" max="3587" width="11.88671875" customWidth="1"/>
    <col min="3588" max="3589" width="12.5546875" customWidth="1"/>
    <col min="3590" max="3590" width="27.109375" customWidth="1"/>
    <col min="3591" max="3591" width="16.88671875" customWidth="1"/>
    <col min="3592" max="3592" width="18.33203125" customWidth="1"/>
    <col min="3593" max="3593" width="11.109375" customWidth="1"/>
    <col min="3594" max="3594" width="12.5546875" customWidth="1"/>
    <col min="3595" max="3595" width="10" customWidth="1"/>
    <col min="3596" max="3596" width="10" bestFit="1" customWidth="1"/>
    <col min="3841" max="3841" width="11" customWidth="1"/>
    <col min="3842" max="3842" width="52.33203125" customWidth="1"/>
    <col min="3843" max="3843" width="11.88671875" customWidth="1"/>
    <col min="3844" max="3845" width="12.5546875" customWidth="1"/>
    <col min="3846" max="3846" width="27.109375" customWidth="1"/>
    <col min="3847" max="3847" width="16.88671875" customWidth="1"/>
    <col min="3848" max="3848" width="18.33203125" customWidth="1"/>
    <col min="3849" max="3849" width="11.109375" customWidth="1"/>
    <col min="3850" max="3850" width="12.5546875" customWidth="1"/>
    <col min="3851" max="3851" width="10" customWidth="1"/>
    <col min="3852" max="3852" width="10" bestFit="1" customWidth="1"/>
    <col min="4097" max="4097" width="11" customWidth="1"/>
    <col min="4098" max="4098" width="52.33203125" customWidth="1"/>
    <col min="4099" max="4099" width="11.88671875" customWidth="1"/>
    <col min="4100" max="4101" width="12.5546875" customWidth="1"/>
    <col min="4102" max="4102" width="27.109375" customWidth="1"/>
    <col min="4103" max="4103" width="16.88671875" customWidth="1"/>
    <col min="4104" max="4104" width="18.33203125" customWidth="1"/>
    <col min="4105" max="4105" width="11.109375" customWidth="1"/>
    <col min="4106" max="4106" width="12.5546875" customWidth="1"/>
    <col min="4107" max="4107" width="10" customWidth="1"/>
    <col min="4108" max="4108" width="10" bestFit="1" customWidth="1"/>
    <col min="4353" max="4353" width="11" customWidth="1"/>
    <col min="4354" max="4354" width="52.33203125" customWidth="1"/>
    <col min="4355" max="4355" width="11.88671875" customWidth="1"/>
    <col min="4356" max="4357" width="12.5546875" customWidth="1"/>
    <col min="4358" max="4358" width="27.109375" customWidth="1"/>
    <col min="4359" max="4359" width="16.88671875" customWidth="1"/>
    <col min="4360" max="4360" width="18.33203125" customWidth="1"/>
    <col min="4361" max="4361" width="11.109375" customWidth="1"/>
    <col min="4362" max="4362" width="12.5546875" customWidth="1"/>
    <col min="4363" max="4363" width="10" customWidth="1"/>
    <col min="4364" max="4364" width="10" bestFit="1" customWidth="1"/>
    <col min="4609" max="4609" width="11" customWidth="1"/>
    <col min="4610" max="4610" width="52.33203125" customWidth="1"/>
    <col min="4611" max="4611" width="11.88671875" customWidth="1"/>
    <col min="4612" max="4613" width="12.5546875" customWidth="1"/>
    <col min="4614" max="4614" width="27.109375" customWidth="1"/>
    <col min="4615" max="4615" width="16.88671875" customWidth="1"/>
    <col min="4616" max="4616" width="18.33203125" customWidth="1"/>
    <col min="4617" max="4617" width="11.109375" customWidth="1"/>
    <col min="4618" max="4618" width="12.5546875" customWidth="1"/>
    <col min="4619" max="4619" width="10" customWidth="1"/>
    <col min="4620" max="4620" width="10" bestFit="1" customWidth="1"/>
    <col min="4865" max="4865" width="11" customWidth="1"/>
    <col min="4866" max="4866" width="52.33203125" customWidth="1"/>
    <col min="4867" max="4867" width="11.88671875" customWidth="1"/>
    <col min="4868" max="4869" width="12.5546875" customWidth="1"/>
    <col min="4870" max="4870" width="27.109375" customWidth="1"/>
    <col min="4871" max="4871" width="16.88671875" customWidth="1"/>
    <col min="4872" max="4872" width="18.33203125" customWidth="1"/>
    <col min="4873" max="4873" width="11.109375" customWidth="1"/>
    <col min="4874" max="4874" width="12.5546875" customWidth="1"/>
    <col min="4875" max="4875" width="10" customWidth="1"/>
    <col min="4876" max="4876" width="10" bestFit="1" customWidth="1"/>
    <col min="5121" max="5121" width="11" customWidth="1"/>
    <col min="5122" max="5122" width="52.33203125" customWidth="1"/>
    <col min="5123" max="5123" width="11.88671875" customWidth="1"/>
    <col min="5124" max="5125" width="12.5546875" customWidth="1"/>
    <col min="5126" max="5126" width="27.109375" customWidth="1"/>
    <col min="5127" max="5127" width="16.88671875" customWidth="1"/>
    <col min="5128" max="5128" width="18.33203125" customWidth="1"/>
    <col min="5129" max="5129" width="11.109375" customWidth="1"/>
    <col min="5130" max="5130" width="12.5546875" customWidth="1"/>
    <col min="5131" max="5131" width="10" customWidth="1"/>
    <col min="5132" max="5132" width="10" bestFit="1" customWidth="1"/>
    <col min="5377" max="5377" width="11" customWidth="1"/>
    <col min="5378" max="5378" width="52.33203125" customWidth="1"/>
    <col min="5379" max="5379" width="11.88671875" customWidth="1"/>
    <col min="5380" max="5381" width="12.5546875" customWidth="1"/>
    <col min="5382" max="5382" width="27.109375" customWidth="1"/>
    <col min="5383" max="5383" width="16.88671875" customWidth="1"/>
    <col min="5384" max="5384" width="18.33203125" customWidth="1"/>
    <col min="5385" max="5385" width="11.109375" customWidth="1"/>
    <col min="5386" max="5386" width="12.5546875" customWidth="1"/>
    <col min="5387" max="5387" width="10" customWidth="1"/>
    <col min="5388" max="5388" width="10" bestFit="1" customWidth="1"/>
    <col min="5633" max="5633" width="11" customWidth="1"/>
    <col min="5634" max="5634" width="52.33203125" customWidth="1"/>
    <col min="5635" max="5635" width="11.88671875" customWidth="1"/>
    <col min="5636" max="5637" width="12.5546875" customWidth="1"/>
    <col min="5638" max="5638" width="27.109375" customWidth="1"/>
    <col min="5639" max="5639" width="16.88671875" customWidth="1"/>
    <col min="5640" max="5640" width="18.33203125" customWidth="1"/>
    <col min="5641" max="5641" width="11.109375" customWidth="1"/>
    <col min="5642" max="5642" width="12.5546875" customWidth="1"/>
    <col min="5643" max="5643" width="10" customWidth="1"/>
    <col min="5644" max="5644" width="10" bestFit="1" customWidth="1"/>
    <col min="5889" max="5889" width="11" customWidth="1"/>
    <col min="5890" max="5890" width="52.33203125" customWidth="1"/>
    <col min="5891" max="5891" width="11.88671875" customWidth="1"/>
    <col min="5892" max="5893" width="12.5546875" customWidth="1"/>
    <col min="5894" max="5894" width="27.109375" customWidth="1"/>
    <col min="5895" max="5895" width="16.88671875" customWidth="1"/>
    <col min="5896" max="5896" width="18.33203125" customWidth="1"/>
    <col min="5897" max="5897" width="11.109375" customWidth="1"/>
    <col min="5898" max="5898" width="12.5546875" customWidth="1"/>
    <col min="5899" max="5899" width="10" customWidth="1"/>
    <col min="5900" max="5900" width="10" bestFit="1" customWidth="1"/>
    <col min="6145" max="6145" width="11" customWidth="1"/>
    <col min="6146" max="6146" width="52.33203125" customWidth="1"/>
    <col min="6147" max="6147" width="11.88671875" customWidth="1"/>
    <col min="6148" max="6149" width="12.5546875" customWidth="1"/>
    <col min="6150" max="6150" width="27.109375" customWidth="1"/>
    <col min="6151" max="6151" width="16.88671875" customWidth="1"/>
    <col min="6152" max="6152" width="18.33203125" customWidth="1"/>
    <col min="6153" max="6153" width="11.109375" customWidth="1"/>
    <col min="6154" max="6154" width="12.5546875" customWidth="1"/>
    <col min="6155" max="6155" width="10" customWidth="1"/>
    <col min="6156" max="6156" width="10" bestFit="1" customWidth="1"/>
    <col min="6401" max="6401" width="11" customWidth="1"/>
    <col min="6402" max="6402" width="52.33203125" customWidth="1"/>
    <col min="6403" max="6403" width="11.88671875" customWidth="1"/>
    <col min="6404" max="6405" width="12.5546875" customWidth="1"/>
    <col min="6406" max="6406" width="27.109375" customWidth="1"/>
    <col min="6407" max="6407" width="16.88671875" customWidth="1"/>
    <col min="6408" max="6408" width="18.33203125" customWidth="1"/>
    <col min="6409" max="6409" width="11.109375" customWidth="1"/>
    <col min="6410" max="6410" width="12.5546875" customWidth="1"/>
    <col min="6411" max="6411" width="10" customWidth="1"/>
    <col min="6412" max="6412" width="10" bestFit="1" customWidth="1"/>
    <col min="6657" max="6657" width="11" customWidth="1"/>
    <col min="6658" max="6658" width="52.33203125" customWidth="1"/>
    <col min="6659" max="6659" width="11.88671875" customWidth="1"/>
    <col min="6660" max="6661" width="12.5546875" customWidth="1"/>
    <col min="6662" max="6662" width="27.109375" customWidth="1"/>
    <col min="6663" max="6663" width="16.88671875" customWidth="1"/>
    <col min="6664" max="6664" width="18.33203125" customWidth="1"/>
    <col min="6665" max="6665" width="11.109375" customWidth="1"/>
    <col min="6666" max="6666" width="12.5546875" customWidth="1"/>
    <col min="6667" max="6667" width="10" customWidth="1"/>
    <col min="6668" max="6668" width="10" bestFit="1" customWidth="1"/>
    <col min="6913" max="6913" width="11" customWidth="1"/>
    <col min="6914" max="6914" width="52.33203125" customWidth="1"/>
    <col min="6915" max="6915" width="11.88671875" customWidth="1"/>
    <col min="6916" max="6917" width="12.5546875" customWidth="1"/>
    <col min="6918" max="6918" width="27.109375" customWidth="1"/>
    <col min="6919" max="6919" width="16.88671875" customWidth="1"/>
    <col min="6920" max="6920" width="18.33203125" customWidth="1"/>
    <col min="6921" max="6921" width="11.109375" customWidth="1"/>
    <col min="6922" max="6922" width="12.5546875" customWidth="1"/>
    <col min="6923" max="6923" width="10" customWidth="1"/>
    <col min="6924" max="6924" width="10" bestFit="1" customWidth="1"/>
    <col min="7169" max="7169" width="11" customWidth="1"/>
    <col min="7170" max="7170" width="52.33203125" customWidth="1"/>
    <col min="7171" max="7171" width="11.88671875" customWidth="1"/>
    <col min="7172" max="7173" width="12.5546875" customWidth="1"/>
    <col min="7174" max="7174" width="27.109375" customWidth="1"/>
    <col min="7175" max="7175" width="16.88671875" customWidth="1"/>
    <col min="7176" max="7176" width="18.33203125" customWidth="1"/>
    <col min="7177" max="7177" width="11.109375" customWidth="1"/>
    <col min="7178" max="7178" width="12.5546875" customWidth="1"/>
    <col min="7179" max="7179" width="10" customWidth="1"/>
    <col min="7180" max="7180" width="10" bestFit="1" customWidth="1"/>
    <col min="7425" max="7425" width="11" customWidth="1"/>
    <col min="7426" max="7426" width="52.33203125" customWidth="1"/>
    <col min="7427" max="7427" width="11.88671875" customWidth="1"/>
    <col min="7428" max="7429" width="12.5546875" customWidth="1"/>
    <col min="7430" max="7430" width="27.109375" customWidth="1"/>
    <col min="7431" max="7431" width="16.88671875" customWidth="1"/>
    <col min="7432" max="7432" width="18.33203125" customWidth="1"/>
    <col min="7433" max="7433" width="11.109375" customWidth="1"/>
    <col min="7434" max="7434" width="12.5546875" customWidth="1"/>
    <col min="7435" max="7435" width="10" customWidth="1"/>
    <col min="7436" max="7436" width="10" bestFit="1" customWidth="1"/>
    <col min="7681" max="7681" width="11" customWidth="1"/>
    <col min="7682" max="7682" width="52.33203125" customWidth="1"/>
    <col min="7683" max="7683" width="11.88671875" customWidth="1"/>
    <col min="7684" max="7685" width="12.5546875" customWidth="1"/>
    <col min="7686" max="7686" width="27.109375" customWidth="1"/>
    <col min="7687" max="7687" width="16.88671875" customWidth="1"/>
    <col min="7688" max="7688" width="18.33203125" customWidth="1"/>
    <col min="7689" max="7689" width="11.109375" customWidth="1"/>
    <col min="7690" max="7690" width="12.5546875" customWidth="1"/>
    <col min="7691" max="7691" width="10" customWidth="1"/>
    <col min="7692" max="7692" width="10" bestFit="1" customWidth="1"/>
    <col min="7937" max="7937" width="11" customWidth="1"/>
    <col min="7938" max="7938" width="52.33203125" customWidth="1"/>
    <col min="7939" max="7939" width="11.88671875" customWidth="1"/>
    <col min="7940" max="7941" width="12.5546875" customWidth="1"/>
    <col min="7942" max="7942" width="27.109375" customWidth="1"/>
    <col min="7943" max="7943" width="16.88671875" customWidth="1"/>
    <col min="7944" max="7944" width="18.33203125" customWidth="1"/>
    <col min="7945" max="7945" width="11.109375" customWidth="1"/>
    <col min="7946" max="7946" width="12.5546875" customWidth="1"/>
    <col min="7947" max="7947" width="10" customWidth="1"/>
    <col min="7948" max="7948" width="10" bestFit="1" customWidth="1"/>
    <col min="8193" max="8193" width="11" customWidth="1"/>
    <col min="8194" max="8194" width="52.33203125" customWidth="1"/>
    <col min="8195" max="8195" width="11.88671875" customWidth="1"/>
    <col min="8196" max="8197" width="12.5546875" customWidth="1"/>
    <col min="8198" max="8198" width="27.109375" customWidth="1"/>
    <col min="8199" max="8199" width="16.88671875" customWidth="1"/>
    <col min="8200" max="8200" width="18.33203125" customWidth="1"/>
    <col min="8201" max="8201" width="11.109375" customWidth="1"/>
    <col min="8202" max="8202" width="12.5546875" customWidth="1"/>
    <col min="8203" max="8203" width="10" customWidth="1"/>
    <col min="8204" max="8204" width="10" bestFit="1" customWidth="1"/>
    <col min="8449" max="8449" width="11" customWidth="1"/>
    <col min="8450" max="8450" width="52.33203125" customWidth="1"/>
    <col min="8451" max="8451" width="11.88671875" customWidth="1"/>
    <col min="8452" max="8453" width="12.5546875" customWidth="1"/>
    <col min="8454" max="8454" width="27.109375" customWidth="1"/>
    <col min="8455" max="8455" width="16.88671875" customWidth="1"/>
    <col min="8456" max="8456" width="18.33203125" customWidth="1"/>
    <col min="8457" max="8457" width="11.109375" customWidth="1"/>
    <col min="8458" max="8458" width="12.5546875" customWidth="1"/>
    <col min="8459" max="8459" width="10" customWidth="1"/>
    <col min="8460" max="8460" width="10" bestFit="1" customWidth="1"/>
    <col min="8705" max="8705" width="11" customWidth="1"/>
    <col min="8706" max="8706" width="52.33203125" customWidth="1"/>
    <col min="8707" max="8707" width="11.88671875" customWidth="1"/>
    <col min="8708" max="8709" width="12.5546875" customWidth="1"/>
    <col min="8710" max="8710" width="27.109375" customWidth="1"/>
    <col min="8711" max="8711" width="16.88671875" customWidth="1"/>
    <col min="8712" max="8712" width="18.33203125" customWidth="1"/>
    <col min="8713" max="8713" width="11.109375" customWidth="1"/>
    <col min="8714" max="8714" width="12.5546875" customWidth="1"/>
    <col min="8715" max="8715" width="10" customWidth="1"/>
    <col min="8716" max="8716" width="10" bestFit="1" customWidth="1"/>
    <col min="8961" max="8961" width="11" customWidth="1"/>
    <col min="8962" max="8962" width="52.33203125" customWidth="1"/>
    <col min="8963" max="8963" width="11.88671875" customWidth="1"/>
    <col min="8964" max="8965" width="12.5546875" customWidth="1"/>
    <col min="8966" max="8966" width="27.109375" customWidth="1"/>
    <col min="8967" max="8967" width="16.88671875" customWidth="1"/>
    <col min="8968" max="8968" width="18.33203125" customWidth="1"/>
    <col min="8969" max="8969" width="11.109375" customWidth="1"/>
    <col min="8970" max="8970" width="12.5546875" customWidth="1"/>
    <col min="8971" max="8971" width="10" customWidth="1"/>
    <col min="8972" max="8972" width="10" bestFit="1" customWidth="1"/>
    <col min="9217" max="9217" width="11" customWidth="1"/>
    <col min="9218" max="9218" width="52.33203125" customWidth="1"/>
    <col min="9219" max="9219" width="11.88671875" customWidth="1"/>
    <col min="9220" max="9221" width="12.5546875" customWidth="1"/>
    <col min="9222" max="9222" width="27.109375" customWidth="1"/>
    <col min="9223" max="9223" width="16.88671875" customWidth="1"/>
    <col min="9224" max="9224" width="18.33203125" customWidth="1"/>
    <col min="9225" max="9225" width="11.109375" customWidth="1"/>
    <col min="9226" max="9226" width="12.5546875" customWidth="1"/>
    <col min="9227" max="9227" width="10" customWidth="1"/>
    <col min="9228" max="9228" width="10" bestFit="1" customWidth="1"/>
    <col min="9473" max="9473" width="11" customWidth="1"/>
    <col min="9474" max="9474" width="52.33203125" customWidth="1"/>
    <col min="9475" max="9475" width="11.88671875" customWidth="1"/>
    <col min="9476" max="9477" width="12.5546875" customWidth="1"/>
    <col min="9478" max="9478" width="27.109375" customWidth="1"/>
    <col min="9479" max="9479" width="16.88671875" customWidth="1"/>
    <col min="9480" max="9480" width="18.33203125" customWidth="1"/>
    <col min="9481" max="9481" width="11.109375" customWidth="1"/>
    <col min="9482" max="9482" width="12.5546875" customWidth="1"/>
    <col min="9483" max="9483" width="10" customWidth="1"/>
    <col min="9484" max="9484" width="10" bestFit="1" customWidth="1"/>
    <col min="9729" max="9729" width="11" customWidth="1"/>
    <col min="9730" max="9730" width="52.33203125" customWidth="1"/>
    <col min="9731" max="9731" width="11.88671875" customWidth="1"/>
    <col min="9732" max="9733" width="12.5546875" customWidth="1"/>
    <col min="9734" max="9734" width="27.109375" customWidth="1"/>
    <col min="9735" max="9735" width="16.88671875" customWidth="1"/>
    <col min="9736" max="9736" width="18.33203125" customWidth="1"/>
    <col min="9737" max="9737" width="11.109375" customWidth="1"/>
    <col min="9738" max="9738" width="12.5546875" customWidth="1"/>
    <col min="9739" max="9739" width="10" customWidth="1"/>
    <col min="9740" max="9740" width="10" bestFit="1" customWidth="1"/>
    <col min="9985" max="9985" width="11" customWidth="1"/>
    <col min="9986" max="9986" width="52.33203125" customWidth="1"/>
    <col min="9987" max="9987" width="11.88671875" customWidth="1"/>
    <col min="9988" max="9989" width="12.5546875" customWidth="1"/>
    <col min="9990" max="9990" width="27.109375" customWidth="1"/>
    <col min="9991" max="9991" width="16.88671875" customWidth="1"/>
    <col min="9992" max="9992" width="18.33203125" customWidth="1"/>
    <col min="9993" max="9993" width="11.109375" customWidth="1"/>
    <col min="9994" max="9994" width="12.5546875" customWidth="1"/>
    <col min="9995" max="9995" width="10" customWidth="1"/>
    <col min="9996" max="9996" width="10" bestFit="1" customWidth="1"/>
    <col min="10241" max="10241" width="11" customWidth="1"/>
    <col min="10242" max="10242" width="52.33203125" customWidth="1"/>
    <col min="10243" max="10243" width="11.88671875" customWidth="1"/>
    <col min="10244" max="10245" width="12.5546875" customWidth="1"/>
    <col min="10246" max="10246" width="27.109375" customWidth="1"/>
    <col min="10247" max="10247" width="16.88671875" customWidth="1"/>
    <col min="10248" max="10248" width="18.33203125" customWidth="1"/>
    <col min="10249" max="10249" width="11.109375" customWidth="1"/>
    <col min="10250" max="10250" width="12.5546875" customWidth="1"/>
    <col min="10251" max="10251" width="10" customWidth="1"/>
    <col min="10252" max="10252" width="10" bestFit="1" customWidth="1"/>
    <col min="10497" max="10497" width="11" customWidth="1"/>
    <col min="10498" max="10498" width="52.33203125" customWidth="1"/>
    <col min="10499" max="10499" width="11.88671875" customWidth="1"/>
    <col min="10500" max="10501" width="12.5546875" customWidth="1"/>
    <col min="10502" max="10502" width="27.109375" customWidth="1"/>
    <col min="10503" max="10503" width="16.88671875" customWidth="1"/>
    <col min="10504" max="10504" width="18.33203125" customWidth="1"/>
    <col min="10505" max="10505" width="11.109375" customWidth="1"/>
    <col min="10506" max="10506" width="12.5546875" customWidth="1"/>
    <col min="10507" max="10507" width="10" customWidth="1"/>
    <col min="10508" max="10508" width="10" bestFit="1" customWidth="1"/>
    <col min="10753" max="10753" width="11" customWidth="1"/>
    <col min="10754" max="10754" width="52.33203125" customWidth="1"/>
    <col min="10755" max="10755" width="11.88671875" customWidth="1"/>
    <col min="10756" max="10757" width="12.5546875" customWidth="1"/>
    <col min="10758" max="10758" width="27.109375" customWidth="1"/>
    <col min="10759" max="10759" width="16.88671875" customWidth="1"/>
    <col min="10760" max="10760" width="18.33203125" customWidth="1"/>
    <col min="10761" max="10761" width="11.109375" customWidth="1"/>
    <col min="10762" max="10762" width="12.5546875" customWidth="1"/>
    <col min="10763" max="10763" width="10" customWidth="1"/>
    <col min="10764" max="10764" width="10" bestFit="1" customWidth="1"/>
    <col min="11009" max="11009" width="11" customWidth="1"/>
    <col min="11010" max="11010" width="52.33203125" customWidth="1"/>
    <col min="11011" max="11011" width="11.88671875" customWidth="1"/>
    <col min="11012" max="11013" width="12.5546875" customWidth="1"/>
    <col min="11014" max="11014" width="27.109375" customWidth="1"/>
    <col min="11015" max="11015" width="16.88671875" customWidth="1"/>
    <col min="11016" max="11016" width="18.33203125" customWidth="1"/>
    <col min="11017" max="11017" width="11.109375" customWidth="1"/>
    <col min="11018" max="11018" width="12.5546875" customWidth="1"/>
    <col min="11019" max="11019" width="10" customWidth="1"/>
    <col min="11020" max="11020" width="10" bestFit="1" customWidth="1"/>
    <col min="11265" max="11265" width="11" customWidth="1"/>
    <col min="11266" max="11266" width="52.33203125" customWidth="1"/>
    <col min="11267" max="11267" width="11.88671875" customWidth="1"/>
    <col min="11268" max="11269" width="12.5546875" customWidth="1"/>
    <col min="11270" max="11270" width="27.109375" customWidth="1"/>
    <col min="11271" max="11271" width="16.88671875" customWidth="1"/>
    <col min="11272" max="11272" width="18.33203125" customWidth="1"/>
    <col min="11273" max="11273" width="11.109375" customWidth="1"/>
    <col min="11274" max="11274" width="12.5546875" customWidth="1"/>
    <col min="11275" max="11275" width="10" customWidth="1"/>
    <col min="11276" max="11276" width="10" bestFit="1" customWidth="1"/>
    <col min="11521" max="11521" width="11" customWidth="1"/>
    <col min="11522" max="11522" width="52.33203125" customWidth="1"/>
    <col min="11523" max="11523" width="11.88671875" customWidth="1"/>
    <col min="11524" max="11525" width="12.5546875" customWidth="1"/>
    <col min="11526" max="11526" width="27.109375" customWidth="1"/>
    <col min="11527" max="11527" width="16.88671875" customWidth="1"/>
    <col min="11528" max="11528" width="18.33203125" customWidth="1"/>
    <col min="11529" max="11529" width="11.109375" customWidth="1"/>
    <col min="11530" max="11530" width="12.5546875" customWidth="1"/>
    <col min="11531" max="11531" width="10" customWidth="1"/>
    <col min="11532" max="11532" width="10" bestFit="1" customWidth="1"/>
    <col min="11777" max="11777" width="11" customWidth="1"/>
    <col min="11778" max="11778" width="52.33203125" customWidth="1"/>
    <col min="11779" max="11779" width="11.88671875" customWidth="1"/>
    <col min="11780" max="11781" width="12.5546875" customWidth="1"/>
    <col min="11782" max="11782" width="27.109375" customWidth="1"/>
    <col min="11783" max="11783" width="16.88671875" customWidth="1"/>
    <col min="11784" max="11784" width="18.33203125" customWidth="1"/>
    <col min="11785" max="11785" width="11.109375" customWidth="1"/>
    <col min="11786" max="11786" width="12.5546875" customWidth="1"/>
    <col min="11787" max="11787" width="10" customWidth="1"/>
    <col min="11788" max="11788" width="10" bestFit="1" customWidth="1"/>
    <col min="12033" max="12033" width="11" customWidth="1"/>
    <col min="12034" max="12034" width="52.33203125" customWidth="1"/>
    <col min="12035" max="12035" width="11.88671875" customWidth="1"/>
    <col min="12036" max="12037" width="12.5546875" customWidth="1"/>
    <col min="12038" max="12038" width="27.109375" customWidth="1"/>
    <col min="12039" max="12039" width="16.88671875" customWidth="1"/>
    <col min="12040" max="12040" width="18.33203125" customWidth="1"/>
    <col min="12041" max="12041" width="11.109375" customWidth="1"/>
    <col min="12042" max="12042" width="12.5546875" customWidth="1"/>
    <col min="12043" max="12043" width="10" customWidth="1"/>
    <col min="12044" max="12044" width="10" bestFit="1" customWidth="1"/>
    <col min="12289" max="12289" width="11" customWidth="1"/>
    <col min="12290" max="12290" width="52.33203125" customWidth="1"/>
    <col min="12291" max="12291" width="11.88671875" customWidth="1"/>
    <col min="12292" max="12293" width="12.5546875" customWidth="1"/>
    <col min="12294" max="12294" width="27.109375" customWidth="1"/>
    <col min="12295" max="12295" width="16.88671875" customWidth="1"/>
    <col min="12296" max="12296" width="18.33203125" customWidth="1"/>
    <col min="12297" max="12297" width="11.109375" customWidth="1"/>
    <col min="12298" max="12298" width="12.5546875" customWidth="1"/>
    <col min="12299" max="12299" width="10" customWidth="1"/>
    <col min="12300" max="12300" width="10" bestFit="1" customWidth="1"/>
    <col min="12545" max="12545" width="11" customWidth="1"/>
    <col min="12546" max="12546" width="52.33203125" customWidth="1"/>
    <col min="12547" max="12547" width="11.88671875" customWidth="1"/>
    <col min="12548" max="12549" width="12.5546875" customWidth="1"/>
    <col min="12550" max="12550" width="27.109375" customWidth="1"/>
    <col min="12551" max="12551" width="16.88671875" customWidth="1"/>
    <col min="12552" max="12552" width="18.33203125" customWidth="1"/>
    <col min="12553" max="12553" width="11.109375" customWidth="1"/>
    <col min="12554" max="12554" width="12.5546875" customWidth="1"/>
    <col min="12555" max="12555" width="10" customWidth="1"/>
    <col min="12556" max="12556" width="10" bestFit="1" customWidth="1"/>
    <col min="12801" max="12801" width="11" customWidth="1"/>
    <col min="12802" max="12802" width="52.33203125" customWidth="1"/>
    <col min="12803" max="12803" width="11.88671875" customWidth="1"/>
    <col min="12804" max="12805" width="12.5546875" customWidth="1"/>
    <col min="12806" max="12806" width="27.109375" customWidth="1"/>
    <col min="12807" max="12807" width="16.88671875" customWidth="1"/>
    <col min="12808" max="12808" width="18.33203125" customWidth="1"/>
    <col min="12809" max="12809" width="11.109375" customWidth="1"/>
    <col min="12810" max="12810" width="12.5546875" customWidth="1"/>
    <col min="12811" max="12811" width="10" customWidth="1"/>
    <col min="12812" max="12812" width="10" bestFit="1" customWidth="1"/>
    <col min="13057" max="13057" width="11" customWidth="1"/>
    <col min="13058" max="13058" width="52.33203125" customWidth="1"/>
    <col min="13059" max="13059" width="11.88671875" customWidth="1"/>
    <col min="13060" max="13061" width="12.5546875" customWidth="1"/>
    <col min="13062" max="13062" width="27.109375" customWidth="1"/>
    <col min="13063" max="13063" width="16.88671875" customWidth="1"/>
    <col min="13064" max="13064" width="18.33203125" customWidth="1"/>
    <col min="13065" max="13065" width="11.109375" customWidth="1"/>
    <col min="13066" max="13066" width="12.5546875" customWidth="1"/>
    <col min="13067" max="13067" width="10" customWidth="1"/>
    <col min="13068" max="13068" width="10" bestFit="1" customWidth="1"/>
    <col min="13313" max="13313" width="11" customWidth="1"/>
    <col min="13314" max="13314" width="52.33203125" customWidth="1"/>
    <col min="13315" max="13315" width="11.88671875" customWidth="1"/>
    <col min="13316" max="13317" width="12.5546875" customWidth="1"/>
    <col min="13318" max="13318" width="27.109375" customWidth="1"/>
    <col min="13319" max="13319" width="16.88671875" customWidth="1"/>
    <col min="13320" max="13320" width="18.33203125" customWidth="1"/>
    <col min="13321" max="13321" width="11.109375" customWidth="1"/>
    <col min="13322" max="13322" width="12.5546875" customWidth="1"/>
    <col min="13323" max="13323" width="10" customWidth="1"/>
    <col min="13324" max="13324" width="10" bestFit="1" customWidth="1"/>
    <col min="13569" max="13569" width="11" customWidth="1"/>
    <col min="13570" max="13570" width="52.33203125" customWidth="1"/>
    <col min="13571" max="13571" width="11.88671875" customWidth="1"/>
    <col min="13572" max="13573" width="12.5546875" customWidth="1"/>
    <col min="13574" max="13574" width="27.109375" customWidth="1"/>
    <col min="13575" max="13575" width="16.88671875" customWidth="1"/>
    <col min="13576" max="13576" width="18.33203125" customWidth="1"/>
    <col min="13577" max="13577" width="11.109375" customWidth="1"/>
    <col min="13578" max="13578" width="12.5546875" customWidth="1"/>
    <col min="13579" max="13579" width="10" customWidth="1"/>
    <col min="13580" max="13580" width="10" bestFit="1" customWidth="1"/>
    <col min="13825" max="13825" width="11" customWidth="1"/>
    <col min="13826" max="13826" width="52.33203125" customWidth="1"/>
    <col min="13827" max="13827" width="11.88671875" customWidth="1"/>
    <col min="13828" max="13829" width="12.5546875" customWidth="1"/>
    <col min="13830" max="13830" width="27.109375" customWidth="1"/>
    <col min="13831" max="13831" width="16.88671875" customWidth="1"/>
    <col min="13832" max="13832" width="18.33203125" customWidth="1"/>
    <col min="13833" max="13833" width="11.109375" customWidth="1"/>
    <col min="13834" max="13834" width="12.5546875" customWidth="1"/>
    <col min="13835" max="13835" width="10" customWidth="1"/>
    <col min="13836" max="13836" width="10" bestFit="1" customWidth="1"/>
    <col min="14081" max="14081" width="11" customWidth="1"/>
    <col min="14082" max="14082" width="52.33203125" customWidth="1"/>
    <col min="14083" max="14083" width="11.88671875" customWidth="1"/>
    <col min="14084" max="14085" width="12.5546875" customWidth="1"/>
    <col min="14086" max="14086" width="27.109375" customWidth="1"/>
    <col min="14087" max="14087" width="16.88671875" customWidth="1"/>
    <col min="14088" max="14088" width="18.33203125" customWidth="1"/>
    <col min="14089" max="14089" width="11.109375" customWidth="1"/>
    <col min="14090" max="14090" width="12.5546875" customWidth="1"/>
    <col min="14091" max="14091" width="10" customWidth="1"/>
    <col min="14092" max="14092" width="10" bestFit="1" customWidth="1"/>
    <col min="14337" max="14337" width="11" customWidth="1"/>
    <col min="14338" max="14338" width="52.33203125" customWidth="1"/>
    <col min="14339" max="14339" width="11.88671875" customWidth="1"/>
    <col min="14340" max="14341" width="12.5546875" customWidth="1"/>
    <col min="14342" max="14342" width="27.109375" customWidth="1"/>
    <col min="14343" max="14343" width="16.88671875" customWidth="1"/>
    <col min="14344" max="14344" width="18.33203125" customWidth="1"/>
    <col min="14345" max="14345" width="11.109375" customWidth="1"/>
    <col min="14346" max="14346" width="12.5546875" customWidth="1"/>
    <col min="14347" max="14347" width="10" customWidth="1"/>
    <col min="14348" max="14348" width="10" bestFit="1" customWidth="1"/>
    <col min="14593" max="14593" width="11" customWidth="1"/>
    <col min="14594" max="14594" width="52.33203125" customWidth="1"/>
    <col min="14595" max="14595" width="11.88671875" customWidth="1"/>
    <col min="14596" max="14597" width="12.5546875" customWidth="1"/>
    <col min="14598" max="14598" width="27.109375" customWidth="1"/>
    <col min="14599" max="14599" width="16.88671875" customWidth="1"/>
    <col min="14600" max="14600" width="18.33203125" customWidth="1"/>
    <col min="14601" max="14601" width="11.109375" customWidth="1"/>
    <col min="14602" max="14602" width="12.5546875" customWidth="1"/>
    <col min="14603" max="14603" width="10" customWidth="1"/>
    <col min="14604" max="14604" width="10" bestFit="1" customWidth="1"/>
    <col min="14849" max="14849" width="11" customWidth="1"/>
    <col min="14850" max="14850" width="52.33203125" customWidth="1"/>
    <col min="14851" max="14851" width="11.88671875" customWidth="1"/>
    <col min="14852" max="14853" width="12.5546875" customWidth="1"/>
    <col min="14854" max="14854" width="27.109375" customWidth="1"/>
    <col min="14855" max="14855" width="16.88671875" customWidth="1"/>
    <col min="14856" max="14856" width="18.33203125" customWidth="1"/>
    <col min="14857" max="14857" width="11.109375" customWidth="1"/>
    <col min="14858" max="14858" width="12.5546875" customWidth="1"/>
    <col min="14859" max="14859" width="10" customWidth="1"/>
    <col min="14860" max="14860" width="10" bestFit="1" customWidth="1"/>
    <col min="15105" max="15105" width="11" customWidth="1"/>
    <col min="15106" max="15106" width="52.33203125" customWidth="1"/>
    <col min="15107" max="15107" width="11.88671875" customWidth="1"/>
    <col min="15108" max="15109" width="12.5546875" customWidth="1"/>
    <col min="15110" max="15110" width="27.109375" customWidth="1"/>
    <col min="15111" max="15111" width="16.88671875" customWidth="1"/>
    <col min="15112" max="15112" width="18.33203125" customWidth="1"/>
    <col min="15113" max="15113" width="11.109375" customWidth="1"/>
    <col min="15114" max="15114" width="12.5546875" customWidth="1"/>
    <col min="15115" max="15115" width="10" customWidth="1"/>
    <col min="15116" max="15116" width="10" bestFit="1" customWidth="1"/>
    <col min="15361" max="15361" width="11" customWidth="1"/>
    <col min="15362" max="15362" width="52.33203125" customWidth="1"/>
    <col min="15363" max="15363" width="11.88671875" customWidth="1"/>
    <col min="15364" max="15365" width="12.5546875" customWidth="1"/>
    <col min="15366" max="15366" width="27.109375" customWidth="1"/>
    <col min="15367" max="15367" width="16.88671875" customWidth="1"/>
    <col min="15368" max="15368" width="18.33203125" customWidth="1"/>
    <col min="15369" max="15369" width="11.109375" customWidth="1"/>
    <col min="15370" max="15370" width="12.5546875" customWidth="1"/>
    <col min="15371" max="15371" width="10" customWidth="1"/>
    <col min="15372" max="15372" width="10" bestFit="1" customWidth="1"/>
    <col min="15617" max="15617" width="11" customWidth="1"/>
    <col min="15618" max="15618" width="52.33203125" customWidth="1"/>
    <col min="15619" max="15619" width="11.88671875" customWidth="1"/>
    <col min="15620" max="15621" width="12.5546875" customWidth="1"/>
    <col min="15622" max="15622" width="27.109375" customWidth="1"/>
    <col min="15623" max="15623" width="16.88671875" customWidth="1"/>
    <col min="15624" max="15624" width="18.33203125" customWidth="1"/>
    <col min="15625" max="15625" width="11.109375" customWidth="1"/>
    <col min="15626" max="15626" width="12.5546875" customWidth="1"/>
    <col min="15627" max="15627" width="10" customWidth="1"/>
    <col min="15628" max="15628" width="10" bestFit="1" customWidth="1"/>
    <col min="15873" max="15873" width="11" customWidth="1"/>
    <col min="15874" max="15874" width="52.33203125" customWidth="1"/>
    <col min="15875" max="15875" width="11.88671875" customWidth="1"/>
    <col min="15876" max="15877" width="12.5546875" customWidth="1"/>
    <col min="15878" max="15878" width="27.109375" customWidth="1"/>
    <col min="15879" max="15879" width="16.88671875" customWidth="1"/>
    <col min="15880" max="15880" width="18.33203125" customWidth="1"/>
    <col min="15881" max="15881" width="11.109375" customWidth="1"/>
    <col min="15882" max="15882" width="12.5546875" customWidth="1"/>
    <col min="15883" max="15883" width="10" customWidth="1"/>
    <col min="15884" max="15884" width="10" bestFit="1" customWidth="1"/>
    <col min="16129" max="16129" width="11" customWidth="1"/>
    <col min="16130" max="16130" width="52.33203125" customWidth="1"/>
    <col min="16131" max="16131" width="11.88671875" customWidth="1"/>
    <col min="16132" max="16133" width="12.5546875" customWidth="1"/>
    <col min="16134" max="16134" width="27.109375" customWidth="1"/>
    <col min="16135" max="16135" width="16.88671875" customWidth="1"/>
    <col min="16136" max="16136" width="18.33203125" customWidth="1"/>
    <col min="16137" max="16137" width="11.109375" customWidth="1"/>
    <col min="16138" max="16138" width="12.5546875" customWidth="1"/>
    <col min="16139" max="16139" width="10" customWidth="1"/>
    <col min="16140" max="16140" width="10" bestFit="1" customWidth="1"/>
  </cols>
  <sheetData>
    <row r="1" spans="1:6" x14ac:dyDescent="0.3">
      <c r="A1" s="11"/>
      <c r="B1" s="11"/>
      <c r="C1" s="11"/>
      <c r="D1" s="11" t="s">
        <v>75</v>
      </c>
      <c r="E1" s="11"/>
      <c r="F1" s="163"/>
    </row>
    <row r="2" spans="1:6" x14ac:dyDescent="0.3">
      <c r="A2" s="11"/>
      <c r="B2" s="11"/>
      <c r="C2" s="11"/>
      <c r="D2" s="11" t="s">
        <v>76</v>
      </c>
      <c r="E2" s="11"/>
      <c r="F2" s="163"/>
    </row>
    <row r="3" spans="1:6" x14ac:dyDescent="0.3">
      <c r="A3" s="11"/>
      <c r="B3" s="11"/>
      <c r="C3" s="11"/>
      <c r="D3" s="11" t="s">
        <v>77</v>
      </c>
      <c r="E3" s="11"/>
      <c r="F3" s="163"/>
    </row>
    <row r="4" spans="1:6" ht="7.8" customHeight="1" x14ac:dyDescent="0.3"/>
    <row r="5" spans="1:6" ht="15.6" x14ac:dyDescent="0.3">
      <c r="A5" s="186" t="s">
        <v>2</v>
      </c>
      <c r="B5" s="186"/>
      <c r="C5" s="186"/>
      <c r="D5" s="186"/>
      <c r="E5" s="186"/>
      <c r="F5" s="186"/>
    </row>
    <row r="6" spans="1:6" ht="15.6" x14ac:dyDescent="0.3">
      <c r="A6" s="186" t="s">
        <v>3</v>
      </c>
      <c r="B6" s="186"/>
      <c r="C6" s="186"/>
      <c r="D6" s="186"/>
      <c r="E6" s="186"/>
      <c r="F6" s="186"/>
    </row>
    <row r="7" spans="1:6" ht="15.6" x14ac:dyDescent="0.3">
      <c r="A7" s="186" t="s">
        <v>78</v>
      </c>
      <c r="B7" s="186"/>
      <c r="C7" s="186"/>
      <c r="D7" s="186"/>
      <c r="E7" s="186"/>
      <c r="F7" s="186"/>
    </row>
    <row r="8" spans="1:6" ht="15.6" x14ac:dyDescent="0.3">
      <c r="A8" s="186" t="s">
        <v>4</v>
      </c>
      <c r="B8" s="186"/>
      <c r="C8" s="186"/>
      <c r="D8" s="186"/>
      <c r="E8" s="186"/>
      <c r="F8" s="186"/>
    </row>
    <row r="9" spans="1:6" ht="9.6" customHeight="1" x14ac:dyDescent="0.3"/>
    <row r="10" spans="1:6" x14ac:dyDescent="0.3">
      <c r="A10" s="20" t="s">
        <v>79</v>
      </c>
      <c r="C10" s="187" t="s">
        <v>346</v>
      </c>
      <c r="D10" s="187"/>
      <c r="E10" s="187"/>
      <c r="F10" s="188"/>
    </row>
    <row r="11" spans="1:6" x14ac:dyDescent="0.3">
      <c r="A11" s="20" t="s">
        <v>80</v>
      </c>
      <c r="B11" s="53" t="s">
        <v>81</v>
      </c>
      <c r="C11" s="63"/>
      <c r="D11" s="39"/>
      <c r="E11" s="39"/>
    </row>
    <row r="12" spans="1:6" x14ac:dyDescent="0.3">
      <c r="A12" s="20" t="s">
        <v>82</v>
      </c>
      <c r="B12" s="54" t="s">
        <v>83</v>
      </c>
      <c r="C12" s="63"/>
      <c r="D12" s="39"/>
      <c r="E12" s="39"/>
    </row>
    <row r="13" spans="1:6" x14ac:dyDescent="0.3">
      <c r="A13" s="20" t="s">
        <v>84</v>
      </c>
      <c r="C13" s="40">
        <v>2011</v>
      </c>
      <c r="D13" s="41" t="s">
        <v>72</v>
      </c>
      <c r="E13" s="40">
        <v>2022</v>
      </c>
      <c r="F13" s="41" t="s">
        <v>85</v>
      </c>
    </row>
    <row r="14" spans="1:6" ht="12" customHeight="1" x14ac:dyDescent="0.3"/>
    <row r="15" spans="1:6" x14ac:dyDescent="0.3">
      <c r="A15" s="189" t="s">
        <v>5</v>
      </c>
      <c r="B15" s="190" t="s">
        <v>6</v>
      </c>
      <c r="C15" s="191" t="s">
        <v>50</v>
      </c>
      <c r="D15" s="193" t="s">
        <v>348</v>
      </c>
      <c r="E15" s="194"/>
      <c r="F15" s="195" t="s">
        <v>7</v>
      </c>
    </row>
    <row r="16" spans="1:6" x14ac:dyDescent="0.3">
      <c r="A16" s="189"/>
      <c r="B16" s="190"/>
      <c r="C16" s="192"/>
      <c r="D16" s="52" t="s">
        <v>48</v>
      </c>
      <c r="E16" s="52" t="s">
        <v>8</v>
      </c>
      <c r="F16" s="196"/>
    </row>
    <row r="17" spans="1:10" x14ac:dyDescent="0.3">
      <c r="A17" s="43" t="s">
        <v>9</v>
      </c>
      <c r="B17" s="44" t="s">
        <v>86</v>
      </c>
      <c r="C17" s="52" t="s">
        <v>44</v>
      </c>
      <c r="D17" s="52" t="s">
        <v>44</v>
      </c>
      <c r="E17" s="52" t="s">
        <v>44</v>
      </c>
      <c r="F17" s="157" t="s">
        <v>44</v>
      </c>
    </row>
    <row r="18" spans="1:10" ht="41.4" x14ac:dyDescent="0.3">
      <c r="A18" s="43" t="s">
        <v>11</v>
      </c>
      <c r="B18" s="44" t="s">
        <v>87</v>
      </c>
      <c r="C18" s="52" t="s">
        <v>10</v>
      </c>
      <c r="D18" s="128">
        <v>5632638.4550918741</v>
      </c>
      <c r="E18" s="128">
        <v>5483238.6531399991</v>
      </c>
      <c r="F18" s="157" t="s">
        <v>363</v>
      </c>
      <c r="G18" s="47"/>
    </row>
    <row r="19" spans="1:10" ht="21" customHeight="1" x14ac:dyDescent="0.3">
      <c r="A19" s="43" t="s">
        <v>12</v>
      </c>
      <c r="B19" s="44" t="s">
        <v>13</v>
      </c>
      <c r="C19" s="52" t="s">
        <v>10</v>
      </c>
      <c r="D19" s="154">
        <v>2773454.29</v>
      </c>
      <c r="E19" s="154">
        <v>2804679.7919699997</v>
      </c>
      <c r="F19" s="157"/>
      <c r="G19" s="47"/>
      <c r="I19" s="33"/>
      <c r="J19" s="33"/>
    </row>
    <row r="20" spans="1:10" x14ac:dyDescent="0.3">
      <c r="A20" s="14" t="s">
        <v>14</v>
      </c>
      <c r="B20" s="44" t="s">
        <v>15</v>
      </c>
      <c r="C20" s="142" t="s">
        <v>10</v>
      </c>
      <c r="D20" s="128" t="s">
        <v>44</v>
      </c>
      <c r="E20" s="154">
        <v>626306.41183999996</v>
      </c>
      <c r="F20" s="157"/>
      <c r="G20" s="47"/>
      <c r="I20" s="33"/>
      <c r="J20" s="33"/>
    </row>
    <row r="21" spans="1:10" ht="31.2" customHeight="1" x14ac:dyDescent="0.3">
      <c r="A21" s="43" t="s">
        <v>16</v>
      </c>
      <c r="B21" s="44" t="s">
        <v>88</v>
      </c>
      <c r="C21" s="142" t="s">
        <v>10</v>
      </c>
      <c r="D21" s="128" t="s">
        <v>44</v>
      </c>
      <c r="E21" s="154">
        <v>399619.68568</v>
      </c>
      <c r="F21" s="157"/>
      <c r="G21" s="47"/>
      <c r="I21" s="33"/>
      <c r="J21" s="33"/>
    </row>
    <row r="22" spans="1:10" x14ac:dyDescent="0.3">
      <c r="A22" s="43" t="s">
        <v>73</v>
      </c>
      <c r="B22" s="44" t="s">
        <v>17</v>
      </c>
      <c r="C22" s="142" t="s">
        <v>10</v>
      </c>
      <c r="D22" s="128" t="s">
        <v>44</v>
      </c>
      <c r="E22" s="154">
        <v>284119.28000000003</v>
      </c>
      <c r="F22" s="157"/>
      <c r="G22" s="47"/>
      <c r="I22" s="33"/>
      <c r="J22" s="33"/>
    </row>
    <row r="23" spans="1:10" ht="47.25" customHeight="1" x14ac:dyDescent="0.3">
      <c r="A23" s="43" t="s">
        <v>89</v>
      </c>
      <c r="B23" s="44" t="s">
        <v>90</v>
      </c>
      <c r="C23" s="142" t="s">
        <v>10</v>
      </c>
      <c r="D23" s="128" t="s">
        <v>44</v>
      </c>
      <c r="E23" s="154">
        <v>226686.72615999999</v>
      </c>
      <c r="F23" s="157"/>
      <c r="G23" s="47"/>
      <c r="I23" s="33"/>
      <c r="J23" s="33"/>
    </row>
    <row r="24" spans="1:10" x14ac:dyDescent="0.3">
      <c r="A24" s="43" t="s">
        <v>91</v>
      </c>
      <c r="B24" s="44" t="s">
        <v>17</v>
      </c>
      <c r="C24" s="142" t="s">
        <v>10</v>
      </c>
      <c r="D24" s="128" t="s">
        <v>44</v>
      </c>
      <c r="E24" s="154">
        <v>130000.92</v>
      </c>
      <c r="F24" s="157"/>
      <c r="G24" s="47"/>
      <c r="I24" s="33"/>
      <c r="J24" s="33"/>
    </row>
    <row r="25" spans="1:10" x14ac:dyDescent="0.3">
      <c r="A25" s="14" t="s">
        <v>18</v>
      </c>
      <c r="B25" s="44" t="s">
        <v>19</v>
      </c>
      <c r="C25" s="142" t="s">
        <v>10</v>
      </c>
      <c r="D25" s="128" t="s">
        <v>44</v>
      </c>
      <c r="E25" s="154">
        <v>1876831.1552399998</v>
      </c>
      <c r="F25" s="157"/>
      <c r="G25" s="47"/>
      <c r="I25" s="33"/>
      <c r="J25" s="33"/>
    </row>
    <row r="26" spans="1:10" x14ac:dyDescent="0.3">
      <c r="A26" s="43" t="s">
        <v>20</v>
      </c>
      <c r="B26" s="44" t="s">
        <v>17</v>
      </c>
      <c r="C26" s="142" t="s">
        <v>10</v>
      </c>
      <c r="D26" s="128" t="s">
        <v>44</v>
      </c>
      <c r="E26" s="154">
        <v>47567.619999999995</v>
      </c>
      <c r="F26" s="157"/>
      <c r="G26" s="47"/>
      <c r="I26" s="33"/>
      <c r="J26" s="33"/>
    </row>
    <row r="27" spans="1:10" x14ac:dyDescent="0.3">
      <c r="A27" s="14" t="s">
        <v>21</v>
      </c>
      <c r="B27" s="44" t="s">
        <v>92</v>
      </c>
      <c r="C27" s="142" t="s">
        <v>10</v>
      </c>
      <c r="D27" s="128" t="s">
        <v>44</v>
      </c>
      <c r="E27" s="154">
        <v>301542.22489000007</v>
      </c>
      <c r="F27" s="157"/>
      <c r="G27" s="47"/>
      <c r="I27" s="33"/>
      <c r="J27" s="33"/>
    </row>
    <row r="28" spans="1:10" x14ac:dyDescent="0.3">
      <c r="A28" s="43" t="s">
        <v>93</v>
      </c>
      <c r="B28" s="44" t="s">
        <v>94</v>
      </c>
      <c r="C28" s="142" t="s">
        <v>10</v>
      </c>
      <c r="D28" s="128" t="s">
        <v>44</v>
      </c>
      <c r="E28" s="154">
        <v>0</v>
      </c>
      <c r="F28" s="157"/>
      <c r="G28" s="47"/>
      <c r="I28" s="33"/>
      <c r="J28" s="33"/>
    </row>
    <row r="29" spans="1:10" x14ac:dyDescent="0.3">
      <c r="A29" s="43" t="s">
        <v>95</v>
      </c>
      <c r="B29" s="44" t="s">
        <v>96</v>
      </c>
      <c r="C29" s="142" t="s">
        <v>10</v>
      </c>
      <c r="D29" s="128" t="s">
        <v>44</v>
      </c>
      <c r="E29" s="154">
        <v>301542.22489000007</v>
      </c>
      <c r="F29" s="157"/>
      <c r="G29" s="47"/>
      <c r="I29" s="33"/>
      <c r="J29" s="33"/>
    </row>
    <row r="30" spans="1:10" x14ac:dyDescent="0.3">
      <c r="A30" s="14" t="s">
        <v>97</v>
      </c>
      <c r="B30" s="15" t="s">
        <v>347</v>
      </c>
      <c r="C30" s="142" t="s">
        <v>10</v>
      </c>
      <c r="D30" s="128" t="s">
        <v>44</v>
      </c>
      <c r="E30" s="154">
        <v>204549.50334000002</v>
      </c>
      <c r="F30" s="157"/>
      <c r="G30" s="47"/>
      <c r="I30" s="33"/>
      <c r="J30" s="33"/>
    </row>
    <row r="31" spans="1:10" x14ac:dyDescent="0.3">
      <c r="A31" s="43" t="s">
        <v>99</v>
      </c>
      <c r="B31" s="44" t="s">
        <v>100</v>
      </c>
      <c r="C31" s="142" t="s">
        <v>10</v>
      </c>
      <c r="D31" s="128" t="s">
        <v>44</v>
      </c>
      <c r="E31" s="154">
        <v>25874.213530000001</v>
      </c>
      <c r="F31" s="157"/>
      <c r="G31" s="47"/>
      <c r="I31" s="33"/>
      <c r="J31" s="33"/>
    </row>
    <row r="32" spans="1:10" x14ac:dyDescent="0.3">
      <c r="A32" s="43" t="s">
        <v>101</v>
      </c>
      <c r="B32" s="44" t="s">
        <v>102</v>
      </c>
      <c r="C32" s="142" t="s">
        <v>10</v>
      </c>
      <c r="D32" s="128" t="s">
        <v>44</v>
      </c>
      <c r="E32" s="154">
        <v>10667.92201</v>
      </c>
      <c r="F32" s="157"/>
      <c r="G32" s="47"/>
      <c r="I32" s="33"/>
      <c r="J32" s="33"/>
    </row>
    <row r="33" spans="1:10" ht="30" customHeight="1" x14ac:dyDescent="0.3">
      <c r="A33" s="43" t="s">
        <v>103</v>
      </c>
      <c r="B33" s="44" t="s">
        <v>104</v>
      </c>
      <c r="C33" s="142" t="s">
        <v>10</v>
      </c>
      <c r="D33" s="128" t="s">
        <v>44</v>
      </c>
      <c r="E33" s="154">
        <v>19300.240430000002</v>
      </c>
      <c r="F33" s="157"/>
      <c r="G33" s="47"/>
      <c r="I33" s="33"/>
      <c r="J33" s="33"/>
    </row>
    <row r="34" spans="1:10" x14ac:dyDescent="0.3">
      <c r="A34" s="43" t="s">
        <v>105</v>
      </c>
      <c r="B34" s="44" t="s">
        <v>106</v>
      </c>
      <c r="C34" s="142" t="s">
        <v>10</v>
      </c>
      <c r="D34" s="128" t="s">
        <v>44</v>
      </c>
      <c r="E34" s="154">
        <v>15539.31407</v>
      </c>
      <c r="F34" s="157"/>
      <c r="G34" s="47"/>
      <c r="I34" s="33"/>
      <c r="J34" s="33"/>
    </row>
    <row r="35" spans="1:10" x14ac:dyDescent="0.3">
      <c r="A35" s="43" t="s">
        <v>107</v>
      </c>
      <c r="B35" s="44" t="s">
        <v>108</v>
      </c>
      <c r="C35" s="142" t="s">
        <v>10</v>
      </c>
      <c r="D35" s="128" t="s">
        <v>44</v>
      </c>
      <c r="E35" s="154">
        <v>25611.031510000004</v>
      </c>
      <c r="F35" s="157"/>
      <c r="G35" s="47"/>
      <c r="I35" s="33"/>
      <c r="J35" s="33"/>
    </row>
    <row r="36" spans="1:10" x14ac:dyDescent="0.3">
      <c r="A36" s="43" t="s">
        <v>22</v>
      </c>
      <c r="B36" s="44" t="s">
        <v>23</v>
      </c>
      <c r="C36" s="52" t="s">
        <v>10</v>
      </c>
      <c r="D36" s="154">
        <v>1357210.5780859501</v>
      </c>
      <c r="E36" s="154">
        <v>1387000.0286299998</v>
      </c>
      <c r="F36" s="157"/>
      <c r="G36" s="47"/>
      <c r="I36" s="23"/>
    </row>
    <row r="37" spans="1:10" x14ac:dyDescent="0.3">
      <c r="A37" s="43" t="s">
        <v>24</v>
      </c>
      <c r="B37" s="44" t="s">
        <v>337</v>
      </c>
      <c r="C37" s="52" t="s">
        <v>10</v>
      </c>
      <c r="D37" s="128">
        <v>530710.11908594996</v>
      </c>
      <c r="E37" s="128">
        <v>591608.07296000002</v>
      </c>
      <c r="F37" s="139"/>
      <c r="G37" s="47"/>
    </row>
    <row r="38" spans="1:10" ht="27.6" x14ac:dyDescent="0.3">
      <c r="A38" s="43" t="s">
        <v>25</v>
      </c>
      <c r="B38" s="44" t="s">
        <v>109</v>
      </c>
      <c r="C38" s="52" t="s">
        <v>10</v>
      </c>
      <c r="D38" s="154">
        <v>0</v>
      </c>
      <c r="E38" s="154">
        <v>0</v>
      </c>
      <c r="F38" s="157"/>
      <c r="G38" s="47"/>
    </row>
    <row r="39" spans="1:10" ht="41.4" x14ac:dyDescent="0.3">
      <c r="A39" s="43" t="s">
        <v>27</v>
      </c>
      <c r="B39" s="44" t="s">
        <v>110</v>
      </c>
      <c r="C39" s="52" t="s">
        <v>10</v>
      </c>
      <c r="D39" s="128">
        <v>8959.01</v>
      </c>
      <c r="E39" s="128">
        <v>33580.220330000004</v>
      </c>
      <c r="F39" s="139" t="s">
        <v>328</v>
      </c>
      <c r="G39" s="47"/>
    </row>
    <row r="40" spans="1:10" x14ac:dyDescent="0.3">
      <c r="A40" s="43" t="s">
        <v>29</v>
      </c>
      <c r="B40" s="44" t="s">
        <v>26</v>
      </c>
      <c r="C40" s="52" t="s">
        <v>10</v>
      </c>
      <c r="D40" s="128">
        <v>533764.99</v>
      </c>
      <c r="E40" s="128">
        <v>552610.2750299999</v>
      </c>
      <c r="F40" s="164"/>
      <c r="G40" s="47"/>
    </row>
    <row r="41" spans="1:10" ht="41.4" x14ac:dyDescent="0.3">
      <c r="A41" s="43" t="s">
        <v>31</v>
      </c>
      <c r="B41" s="44" t="s">
        <v>28</v>
      </c>
      <c r="C41" s="52" t="s">
        <v>10</v>
      </c>
      <c r="D41" s="128">
        <v>135405.1</v>
      </c>
      <c r="E41" s="154">
        <v>75824.206000000006</v>
      </c>
      <c r="F41" s="157" t="s">
        <v>328</v>
      </c>
      <c r="G41" s="47"/>
    </row>
    <row r="42" spans="1:10" x14ac:dyDescent="0.3">
      <c r="A42" s="43" t="s">
        <v>33</v>
      </c>
      <c r="B42" s="44" t="s">
        <v>30</v>
      </c>
      <c r="C42" s="52" t="s">
        <v>10</v>
      </c>
      <c r="D42" s="128">
        <v>133333.07999999999</v>
      </c>
      <c r="E42" s="128">
        <v>133377.25430999999</v>
      </c>
      <c r="F42" s="157"/>
      <c r="G42" s="47"/>
    </row>
    <row r="43" spans="1:10" ht="110.4" x14ac:dyDescent="0.3">
      <c r="A43" s="43" t="s">
        <v>111</v>
      </c>
      <c r="B43" s="44" t="s">
        <v>112</v>
      </c>
      <c r="C43" s="52" t="s">
        <v>10</v>
      </c>
      <c r="D43" s="128">
        <v>15038.279</v>
      </c>
      <c r="E43" s="128">
        <v>0</v>
      </c>
      <c r="F43" s="139" t="s">
        <v>386</v>
      </c>
      <c r="G43" s="47"/>
    </row>
    <row r="44" spans="1:10" ht="27.6" x14ac:dyDescent="0.3">
      <c r="A44" s="43" t="s">
        <v>113</v>
      </c>
      <c r="B44" s="44" t="s">
        <v>114</v>
      </c>
      <c r="C44" s="52" t="s">
        <v>115</v>
      </c>
      <c r="D44" s="154">
        <v>0</v>
      </c>
      <c r="E44" s="154">
        <v>2967</v>
      </c>
      <c r="F44" s="157"/>
      <c r="G44" s="47"/>
    </row>
    <row r="45" spans="1:10" ht="96.6" x14ac:dyDescent="0.3">
      <c r="A45" s="43" t="s">
        <v>116</v>
      </c>
      <c r="B45" s="44" t="s">
        <v>117</v>
      </c>
      <c r="C45" s="52" t="s">
        <v>10</v>
      </c>
      <c r="D45" s="154">
        <v>0</v>
      </c>
      <c r="E45" s="154">
        <v>0</v>
      </c>
      <c r="F45" s="157"/>
      <c r="G45" s="47"/>
    </row>
    <row r="46" spans="1:10" x14ac:dyDescent="0.3">
      <c r="A46" s="43" t="s">
        <v>34</v>
      </c>
      <c r="B46" s="44" t="s">
        <v>118</v>
      </c>
      <c r="C46" s="52" t="s">
        <v>10</v>
      </c>
      <c r="D46" s="128">
        <v>767947.29</v>
      </c>
      <c r="E46" s="154">
        <v>765053.52993813599</v>
      </c>
      <c r="F46" s="158"/>
      <c r="G46" s="47"/>
    </row>
    <row r="47" spans="1:10" ht="27.6" x14ac:dyDescent="0.3">
      <c r="A47" s="43" t="s">
        <v>35</v>
      </c>
      <c r="B47" s="44" t="s">
        <v>119</v>
      </c>
      <c r="C47" s="52" t="s">
        <v>10</v>
      </c>
      <c r="D47" s="128" t="s">
        <v>44</v>
      </c>
      <c r="E47" s="154">
        <v>152224.48812248802</v>
      </c>
      <c r="F47" s="165"/>
      <c r="G47" s="47"/>
    </row>
    <row r="48" spans="1:10" ht="40.799999999999997" customHeight="1" x14ac:dyDescent="0.3">
      <c r="A48" s="43" t="s">
        <v>36</v>
      </c>
      <c r="B48" s="44" t="s">
        <v>120</v>
      </c>
      <c r="C48" s="52" t="s">
        <v>10</v>
      </c>
      <c r="D48" s="154">
        <v>462876.47</v>
      </c>
      <c r="E48" s="154">
        <v>526505.30260186398</v>
      </c>
      <c r="F48" s="139" t="s">
        <v>328</v>
      </c>
      <c r="G48" s="47"/>
    </row>
    <row r="49" spans="1:11" ht="27.6" x14ac:dyDescent="0.3">
      <c r="A49" s="43" t="s">
        <v>37</v>
      </c>
      <c r="B49" s="44" t="s">
        <v>119</v>
      </c>
      <c r="C49" s="52" t="s">
        <v>10</v>
      </c>
      <c r="D49" s="128" t="s">
        <v>44</v>
      </c>
      <c r="E49" s="154">
        <v>0</v>
      </c>
      <c r="F49" s="166"/>
      <c r="G49" s="47"/>
    </row>
    <row r="50" spans="1:11" ht="27.6" x14ac:dyDescent="0.3">
      <c r="A50" s="43" t="s">
        <v>38</v>
      </c>
      <c r="B50" s="44" t="s">
        <v>39</v>
      </c>
      <c r="C50" s="52" t="s">
        <v>10</v>
      </c>
      <c r="D50" s="128">
        <v>323172.30700592475</v>
      </c>
      <c r="E50" s="128" t="s">
        <v>44</v>
      </c>
      <c r="F50" s="157"/>
      <c r="G50" s="47"/>
    </row>
    <row r="51" spans="1:11" ht="27.6" x14ac:dyDescent="0.3">
      <c r="A51" s="43" t="s">
        <v>49</v>
      </c>
      <c r="B51" s="44" t="s">
        <v>121</v>
      </c>
      <c r="C51" s="52" t="s">
        <v>10</v>
      </c>
      <c r="D51" s="128">
        <v>-52022.48000000001</v>
      </c>
      <c r="E51" s="128" t="s">
        <v>44</v>
      </c>
      <c r="F51" s="157"/>
      <c r="G51" s="47"/>
    </row>
    <row r="52" spans="1:11" x14ac:dyDescent="0.3">
      <c r="A52" s="43" t="s">
        <v>122</v>
      </c>
      <c r="B52" s="44" t="s">
        <v>123</v>
      </c>
      <c r="C52" s="52" t="s">
        <v>10</v>
      </c>
      <c r="D52" s="154">
        <v>0</v>
      </c>
      <c r="E52" s="154" t="s">
        <v>44</v>
      </c>
      <c r="F52" s="157"/>
      <c r="G52" s="47"/>
    </row>
    <row r="53" spans="1:11" ht="27" customHeight="1" x14ac:dyDescent="0.3">
      <c r="A53" s="43" t="s">
        <v>124</v>
      </c>
      <c r="B53" s="44" t="s">
        <v>125</v>
      </c>
      <c r="C53" s="52" t="s">
        <v>10</v>
      </c>
      <c r="D53" s="154">
        <v>0</v>
      </c>
      <c r="E53" s="154" t="s">
        <v>44</v>
      </c>
      <c r="F53" s="157"/>
      <c r="G53" s="47"/>
    </row>
    <row r="54" spans="1:11" ht="27.6" x14ac:dyDescent="0.3">
      <c r="A54" s="43" t="s">
        <v>40</v>
      </c>
      <c r="B54" s="15" t="s">
        <v>210</v>
      </c>
      <c r="C54" s="52" t="s">
        <v>10</v>
      </c>
      <c r="D54" s="154" t="s">
        <v>44</v>
      </c>
      <c r="E54" s="154">
        <v>461687.82</v>
      </c>
      <c r="F54" s="157"/>
      <c r="G54" s="47"/>
      <c r="I54" s="48"/>
    </row>
    <row r="55" spans="1:11" ht="27.6" x14ac:dyDescent="0.3">
      <c r="A55" s="43" t="s">
        <v>41</v>
      </c>
      <c r="B55" s="44" t="s">
        <v>126</v>
      </c>
      <c r="C55" s="52" t="s">
        <v>10</v>
      </c>
      <c r="D55" s="128">
        <v>2031141.39</v>
      </c>
      <c r="E55" s="128">
        <v>1993193.8863299999</v>
      </c>
      <c r="F55" s="157"/>
      <c r="G55" s="47"/>
    </row>
    <row r="56" spans="1:11" x14ac:dyDescent="0.3">
      <c r="A56" s="43" t="s">
        <v>12</v>
      </c>
      <c r="B56" s="44" t="s">
        <v>127</v>
      </c>
      <c r="C56" s="52" t="s">
        <v>128</v>
      </c>
      <c r="D56" s="128">
        <v>795.6538994961038</v>
      </c>
      <c r="E56" s="128">
        <v>755.78575899999998</v>
      </c>
      <c r="F56" s="157"/>
      <c r="G56" s="47"/>
    </row>
    <row r="57" spans="1:11" ht="41.4" x14ac:dyDescent="0.3">
      <c r="A57" s="43" t="s">
        <v>22</v>
      </c>
      <c r="B57" s="44" t="s">
        <v>129</v>
      </c>
      <c r="C57" s="52" t="s">
        <v>130</v>
      </c>
      <c r="D57" s="128">
        <v>2552.7951176841384</v>
      </c>
      <c r="E57" s="128">
        <v>2637.2472127117703</v>
      </c>
      <c r="F57" s="157"/>
      <c r="G57" s="47"/>
    </row>
    <row r="58" spans="1:11" x14ac:dyDescent="0.3">
      <c r="A58" s="43" t="s">
        <v>42</v>
      </c>
      <c r="B58" s="44" t="s">
        <v>131</v>
      </c>
      <c r="C58" s="52" t="s">
        <v>44</v>
      </c>
      <c r="D58" s="128" t="s">
        <v>44</v>
      </c>
      <c r="E58" s="128" t="s">
        <v>44</v>
      </c>
      <c r="F58" s="157" t="s">
        <v>44</v>
      </c>
      <c r="G58" s="47"/>
    </row>
    <row r="59" spans="1:11" ht="27.6" x14ac:dyDescent="0.3">
      <c r="A59" s="43" t="s">
        <v>11</v>
      </c>
      <c r="B59" s="44" t="s">
        <v>132</v>
      </c>
      <c r="C59" s="52" t="s">
        <v>43</v>
      </c>
      <c r="D59" s="16">
        <v>0.11</v>
      </c>
      <c r="E59" s="128" t="s">
        <v>44</v>
      </c>
      <c r="F59" s="157" t="s">
        <v>44</v>
      </c>
      <c r="G59" s="47"/>
    </row>
    <row r="60" spans="1:11" ht="27.6" x14ac:dyDescent="0.3">
      <c r="A60" s="43" t="s">
        <v>12</v>
      </c>
      <c r="B60" s="44" t="s">
        <v>45</v>
      </c>
      <c r="C60" s="52" t="s">
        <v>43</v>
      </c>
      <c r="D60" s="16">
        <v>0.01</v>
      </c>
      <c r="E60" s="128" t="s">
        <v>44</v>
      </c>
      <c r="F60" s="157" t="s">
        <v>44</v>
      </c>
      <c r="G60" s="47"/>
    </row>
    <row r="61" spans="1:11" ht="55.2" x14ac:dyDescent="0.3">
      <c r="A61" s="43" t="s">
        <v>133</v>
      </c>
      <c r="B61" s="44" t="s">
        <v>134</v>
      </c>
      <c r="C61" s="52" t="s">
        <v>44</v>
      </c>
      <c r="D61" s="128" t="s">
        <v>44</v>
      </c>
      <c r="E61" s="128" t="s">
        <v>44</v>
      </c>
      <c r="F61" s="157" t="s">
        <v>44</v>
      </c>
      <c r="G61" s="47"/>
    </row>
    <row r="62" spans="1:11" x14ac:dyDescent="0.3">
      <c r="A62" s="14" t="s">
        <v>11</v>
      </c>
      <c r="B62" s="15" t="s">
        <v>135</v>
      </c>
      <c r="C62" s="55" t="s">
        <v>136</v>
      </c>
      <c r="D62" s="128" t="s">
        <v>44</v>
      </c>
      <c r="E62" s="147">
        <v>366619</v>
      </c>
      <c r="F62" s="139"/>
      <c r="G62" s="47"/>
      <c r="J62" s="6"/>
      <c r="K62" s="6"/>
    </row>
    <row r="63" spans="1:11" x14ac:dyDescent="0.3">
      <c r="A63" s="14" t="s">
        <v>46</v>
      </c>
      <c r="B63" s="15" t="s">
        <v>137</v>
      </c>
      <c r="C63" s="55" t="s">
        <v>138</v>
      </c>
      <c r="D63" s="128" t="s">
        <v>44</v>
      </c>
      <c r="E63" s="154">
        <v>6373.6</v>
      </c>
      <c r="F63" s="139"/>
      <c r="G63" s="47"/>
      <c r="H63" s="49"/>
      <c r="J63" s="23"/>
      <c r="K63" s="48"/>
    </row>
    <row r="64" spans="1:11" ht="27.6" x14ac:dyDescent="0.3">
      <c r="A64" s="14" t="s">
        <v>139</v>
      </c>
      <c r="B64" s="15" t="s">
        <v>140</v>
      </c>
      <c r="C64" s="55" t="s">
        <v>138</v>
      </c>
      <c r="D64" s="128" t="s">
        <v>44</v>
      </c>
      <c r="E64" s="154">
        <v>3733.6</v>
      </c>
      <c r="F64" s="139"/>
      <c r="G64" s="47"/>
      <c r="H64" s="49"/>
      <c r="J64" s="23"/>
      <c r="K64" s="23"/>
    </row>
    <row r="65" spans="1:13" ht="27.6" x14ac:dyDescent="0.3">
      <c r="A65" s="14" t="s">
        <v>141</v>
      </c>
      <c r="B65" s="15" t="s">
        <v>142</v>
      </c>
      <c r="C65" s="55" t="s">
        <v>138</v>
      </c>
      <c r="D65" s="128" t="s">
        <v>44</v>
      </c>
      <c r="E65" s="154">
        <v>1249.5</v>
      </c>
      <c r="F65" s="139"/>
      <c r="G65" s="47"/>
      <c r="H65" s="49"/>
      <c r="J65" s="23"/>
      <c r="K65" s="23"/>
    </row>
    <row r="66" spans="1:13" ht="27.6" x14ac:dyDescent="0.3">
      <c r="A66" s="14" t="s">
        <v>143</v>
      </c>
      <c r="B66" s="15" t="s">
        <v>144</v>
      </c>
      <c r="C66" s="55" t="s">
        <v>138</v>
      </c>
      <c r="D66" s="128" t="s">
        <v>44</v>
      </c>
      <c r="E66" s="154">
        <v>1390.6</v>
      </c>
      <c r="F66" s="139"/>
      <c r="G66" s="47"/>
      <c r="J66" s="23"/>
      <c r="K66" s="23"/>
    </row>
    <row r="67" spans="1:13" ht="27.6" x14ac:dyDescent="0.3">
      <c r="A67" s="14" t="s">
        <v>145</v>
      </c>
      <c r="B67" s="15" t="s">
        <v>146</v>
      </c>
      <c r="C67" s="55" t="s">
        <v>138</v>
      </c>
      <c r="D67" s="128" t="s">
        <v>44</v>
      </c>
      <c r="E67" s="154" t="s">
        <v>72</v>
      </c>
      <c r="F67" s="139"/>
      <c r="G67" s="47"/>
    </row>
    <row r="68" spans="1:13" ht="16.8" customHeight="1" x14ac:dyDescent="0.3">
      <c r="A68" s="43" t="s">
        <v>64</v>
      </c>
      <c r="B68" s="44" t="s">
        <v>147</v>
      </c>
      <c r="C68" s="52" t="s">
        <v>148</v>
      </c>
      <c r="D68" s="128" t="s">
        <v>44</v>
      </c>
      <c r="E68" s="154">
        <v>70764.748200000002</v>
      </c>
      <c r="F68" s="157"/>
      <c r="G68" s="47"/>
      <c r="H68" s="50"/>
      <c r="I68" s="50"/>
      <c r="J68" s="23"/>
      <c r="K68" s="50"/>
      <c r="L68" s="50"/>
      <c r="M68" s="50"/>
    </row>
    <row r="69" spans="1:13" ht="27.6" x14ac:dyDescent="0.3">
      <c r="A69" s="43" t="s">
        <v>149</v>
      </c>
      <c r="B69" s="44" t="s">
        <v>150</v>
      </c>
      <c r="C69" s="52" t="s">
        <v>148</v>
      </c>
      <c r="D69" s="128" t="s">
        <v>44</v>
      </c>
      <c r="E69" s="154">
        <v>5567.2809000000007</v>
      </c>
      <c r="F69" s="157"/>
      <c r="G69" s="47"/>
      <c r="J69" s="23"/>
    </row>
    <row r="70" spans="1:13" ht="27.6" x14ac:dyDescent="0.3">
      <c r="A70" s="43" t="s">
        <v>151</v>
      </c>
      <c r="B70" s="44" t="s">
        <v>152</v>
      </c>
      <c r="C70" s="52" t="s">
        <v>148</v>
      </c>
      <c r="D70" s="128" t="s">
        <v>44</v>
      </c>
      <c r="E70" s="154">
        <v>5112.46</v>
      </c>
      <c r="F70" s="157"/>
      <c r="G70" s="47"/>
      <c r="J70" s="23"/>
    </row>
    <row r="71" spans="1:13" ht="27.6" x14ac:dyDescent="0.3">
      <c r="A71" s="43" t="s">
        <v>153</v>
      </c>
      <c r="B71" s="44" t="s">
        <v>154</v>
      </c>
      <c r="C71" s="52" t="s">
        <v>148</v>
      </c>
      <c r="D71" s="128" t="s">
        <v>44</v>
      </c>
      <c r="E71" s="154">
        <v>24315.01</v>
      </c>
      <c r="F71" s="157"/>
      <c r="G71" s="47"/>
      <c r="J71" s="23"/>
    </row>
    <row r="72" spans="1:13" ht="27.6" x14ac:dyDescent="0.3">
      <c r="A72" s="43" t="s">
        <v>155</v>
      </c>
      <c r="B72" s="44" t="s">
        <v>156</v>
      </c>
      <c r="C72" s="52" t="s">
        <v>148</v>
      </c>
      <c r="D72" s="128" t="s">
        <v>44</v>
      </c>
      <c r="E72" s="154">
        <v>35769.997300000003</v>
      </c>
      <c r="F72" s="157"/>
      <c r="G72" s="47"/>
      <c r="J72" s="23"/>
    </row>
    <row r="73" spans="1:13" x14ac:dyDescent="0.3">
      <c r="A73" s="43" t="s">
        <v>66</v>
      </c>
      <c r="B73" s="44" t="s">
        <v>157</v>
      </c>
      <c r="C73" s="52" t="s">
        <v>148</v>
      </c>
      <c r="D73" s="128" t="s">
        <v>44</v>
      </c>
      <c r="E73" s="154">
        <v>88918.911999999997</v>
      </c>
      <c r="F73" s="179"/>
      <c r="G73" s="47"/>
      <c r="J73" s="23"/>
    </row>
    <row r="74" spans="1:13" ht="27.6" x14ac:dyDescent="0.3">
      <c r="A74" s="43" t="s">
        <v>158</v>
      </c>
      <c r="B74" s="44" t="s">
        <v>159</v>
      </c>
      <c r="C74" s="52" t="s">
        <v>148</v>
      </c>
      <c r="D74" s="128" t="s">
        <v>44</v>
      </c>
      <c r="E74" s="154">
        <v>23141.599999999999</v>
      </c>
      <c r="F74" s="157"/>
      <c r="G74" s="47"/>
      <c r="J74" s="23"/>
    </row>
    <row r="75" spans="1:13" ht="27.6" x14ac:dyDescent="0.3">
      <c r="A75" s="43" t="s">
        <v>160</v>
      </c>
      <c r="B75" s="44" t="s">
        <v>161</v>
      </c>
      <c r="C75" s="52" t="s">
        <v>148</v>
      </c>
      <c r="D75" s="128" t="s">
        <v>44</v>
      </c>
      <c r="E75" s="154">
        <v>23293.100000000002</v>
      </c>
      <c r="F75" s="157"/>
      <c r="G75" s="47"/>
      <c r="J75" s="23"/>
    </row>
    <row r="76" spans="1:13" ht="27.6" x14ac:dyDescent="0.3">
      <c r="A76" s="43" t="s">
        <v>162</v>
      </c>
      <c r="B76" s="44" t="s">
        <v>163</v>
      </c>
      <c r="C76" s="52" t="s">
        <v>148</v>
      </c>
      <c r="D76" s="128" t="s">
        <v>44</v>
      </c>
      <c r="E76" s="154">
        <v>42484.212</v>
      </c>
      <c r="F76" s="157"/>
      <c r="G76" s="47"/>
      <c r="J76" s="23"/>
    </row>
    <row r="77" spans="1:13" ht="27.6" x14ac:dyDescent="0.3">
      <c r="A77" s="43" t="s">
        <v>164</v>
      </c>
      <c r="B77" s="44" t="s">
        <v>165</v>
      </c>
      <c r="C77" s="52" t="s">
        <v>148</v>
      </c>
      <c r="D77" s="128" t="s">
        <v>44</v>
      </c>
      <c r="E77" s="154" t="s">
        <v>72</v>
      </c>
      <c r="F77" s="157"/>
      <c r="G77" s="47"/>
      <c r="J77" s="23"/>
    </row>
    <row r="78" spans="1:13" x14ac:dyDescent="0.3">
      <c r="A78" s="43" t="s">
        <v>166</v>
      </c>
      <c r="B78" s="44" t="s">
        <v>167</v>
      </c>
      <c r="C78" s="52" t="s">
        <v>55</v>
      </c>
      <c r="D78" s="128" t="s">
        <v>44</v>
      </c>
      <c r="E78" s="154">
        <v>53161.97</v>
      </c>
      <c r="F78" s="157"/>
      <c r="G78" s="47"/>
      <c r="J78" s="23"/>
    </row>
    <row r="79" spans="1:13" ht="27.6" x14ac:dyDescent="0.3">
      <c r="A79" s="43" t="s">
        <v>168</v>
      </c>
      <c r="B79" s="44" t="s">
        <v>169</v>
      </c>
      <c r="C79" s="52" t="s">
        <v>55</v>
      </c>
      <c r="D79" s="128" t="s">
        <v>44</v>
      </c>
      <c r="E79" s="154">
        <v>4026.7500000000005</v>
      </c>
      <c r="F79" s="157"/>
      <c r="G79" s="47"/>
      <c r="J79" s="23"/>
    </row>
    <row r="80" spans="1:13" ht="27.6" x14ac:dyDescent="0.3">
      <c r="A80" s="43" t="s">
        <v>170</v>
      </c>
      <c r="B80" s="44" t="s">
        <v>171</v>
      </c>
      <c r="C80" s="52" t="s">
        <v>55</v>
      </c>
      <c r="D80" s="128" t="s">
        <v>44</v>
      </c>
      <c r="E80" s="154">
        <v>4180.84</v>
      </c>
      <c r="F80" s="157"/>
      <c r="G80" s="47"/>
      <c r="J80" s="23"/>
    </row>
    <row r="81" spans="1:10" ht="27.6" x14ac:dyDescent="0.3">
      <c r="A81" s="43" t="s">
        <v>172</v>
      </c>
      <c r="B81" s="44" t="s">
        <v>173</v>
      </c>
      <c r="C81" s="52" t="s">
        <v>55</v>
      </c>
      <c r="D81" s="128" t="s">
        <v>44</v>
      </c>
      <c r="E81" s="154">
        <v>21908.27</v>
      </c>
      <c r="F81" s="157"/>
      <c r="G81" s="47"/>
      <c r="J81" s="23"/>
    </row>
    <row r="82" spans="1:10" ht="27.6" x14ac:dyDescent="0.3">
      <c r="A82" s="43" t="s">
        <v>174</v>
      </c>
      <c r="B82" s="44" t="s">
        <v>175</v>
      </c>
      <c r="C82" s="52" t="s">
        <v>55</v>
      </c>
      <c r="D82" s="128" t="s">
        <v>44</v>
      </c>
      <c r="E82" s="154">
        <v>23046.11</v>
      </c>
      <c r="F82" s="157"/>
      <c r="G82" s="47"/>
      <c r="J82" s="23"/>
    </row>
    <row r="83" spans="1:10" x14ac:dyDescent="0.3">
      <c r="A83" s="43" t="s">
        <v>176</v>
      </c>
      <c r="B83" s="44" t="s">
        <v>177</v>
      </c>
      <c r="C83" s="52" t="s">
        <v>43</v>
      </c>
      <c r="D83" s="128" t="s">
        <v>44</v>
      </c>
      <c r="E83" s="17">
        <v>1.5E-3</v>
      </c>
      <c r="F83" s="157"/>
      <c r="G83" s="47"/>
      <c r="H83" s="33"/>
      <c r="I83" s="33"/>
    </row>
    <row r="84" spans="1:10" ht="30.6" customHeight="1" x14ac:dyDescent="0.3">
      <c r="A84" s="43" t="s">
        <v>178</v>
      </c>
      <c r="B84" s="44" t="s">
        <v>179</v>
      </c>
      <c r="C84" s="52" t="s">
        <v>10</v>
      </c>
      <c r="D84" s="154">
        <v>188941.0534986266</v>
      </c>
      <c r="E84" s="174">
        <f>'О движении активов СтЭнерго'!F23+'О структуре затрат СтЭнерго'!E85</f>
        <v>184584.7123176555</v>
      </c>
      <c r="F84" s="157"/>
      <c r="G84" s="47"/>
      <c r="H84" s="23"/>
      <c r="I84" s="23"/>
    </row>
    <row r="85" spans="1:10" ht="32.4" customHeight="1" x14ac:dyDescent="0.3">
      <c r="A85" s="43" t="s">
        <v>180</v>
      </c>
      <c r="B85" s="44" t="s">
        <v>181</v>
      </c>
      <c r="C85" s="52" t="s">
        <v>10</v>
      </c>
      <c r="D85" s="154">
        <v>0</v>
      </c>
      <c r="E85" s="154">
        <v>20892.752317655501</v>
      </c>
      <c r="F85" s="139" t="s">
        <v>364</v>
      </c>
      <c r="G85" s="47"/>
    </row>
    <row r="86" spans="1:10" ht="36" customHeight="1" x14ac:dyDescent="0.3">
      <c r="A86" s="43" t="s">
        <v>182</v>
      </c>
      <c r="B86" s="44" t="s">
        <v>183</v>
      </c>
      <c r="C86" s="52" t="s">
        <v>43</v>
      </c>
      <c r="D86" s="18">
        <v>0.1457</v>
      </c>
      <c r="E86" s="154" t="s">
        <v>44</v>
      </c>
      <c r="F86" s="157" t="s">
        <v>44</v>
      </c>
      <c r="G86" s="47"/>
    </row>
    <row r="88" spans="1:10" x14ac:dyDescent="0.3">
      <c r="A88" s="24"/>
      <c r="B88" s="11"/>
      <c r="C88" s="11"/>
      <c r="D88" s="11"/>
      <c r="E88" s="11"/>
      <c r="F88" s="163"/>
    </row>
    <row r="89" spans="1:10" ht="63.75" customHeight="1" x14ac:dyDescent="0.3">
      <c r="A89" s="185" t="s">
        <v>184</v>
      </c>
      <c r="B89" s="185"/>
      <c r="C89" s="185"/>
      <c r="D89" s="185"/>
      <c r="E89" s="185"/>
      <c r="F89" s="185"/>
    </row>
    <row r="90" spans="1:10" ht="41.25" customHeight="1" x14ac:dyDescent="0.3">
      <c r="A90" s="185" t="s">
        <v>185</v>
      </c>
      <c r="B90" s="185"/>
      <c r="C90" s="185"/>
      <c r="D90" s="185"/>
      <c r="E90" s="185"/>
      <c r="F90" s="185"/>
    </row>
    <row r="91" spans="1:10" ht="55.5" customHeight="1" x14ac:dyDescent="0.3">
      <c r="A91" s="185" t="s">
        <v>186</v>
      </c>
      <c r="B91" s="185"/>
      <c r="C91" s="185"/>
      <c r="D91" s="185"/>
      <c r="E91" s="185"/>
      <c r="F91" s="185"/>
    </row>
    <row r="92" spans="1:10" ht="39.75" customHeight="1" x14ac:dyDescent="0.3">
      <c r="A92" s="185" t="s">
        <v>187</v>
      </c>
      <c r="B92" s="185"/>
      <c r="C92" s="185"/>
      <c r="D92" s="185"/>
      <c r="E92" s="185"/>
      <c r="F92" s="185"/>
    </row>
    <row r="93" spans="1:10" ht="45" customHeight="1" x14ac:dyDescent="0.3">
      <c r="A93" s="185" t="s">
        <v>188</v>
      </c>
      <c r="B93" s="185"/>
      <c r="C93" s="185"/>
      <c r="D93" s="185"/>
      <c r="E93" s="185"/>
      <c r="F93" s="185"/>
    </row>
  </sheetData>
  <customSheetViews>
    <customSheetView guid="{EDA5F36C-4A3D-45D5-B81D-DFECC38ECE08}" showPageBreaks="1" fitToPage="1" printArea="1" view="pageBreakPreview">
      <selection activeCell="E15" sqref="E15"/>
      <pageMargins left="0.78740157480314965" right="0.19685039370078741" top="0.78740157480314965" bottom="0.19685039370078741" header="0.31496062992125984" footer="0.31496062992125984"/>
      <pageSetup paperSize="9" scale="58" orientation="portrait" r:id="rId1"/>
    </customSheetView>
    <customSheetView guid="{29CC1DE2-6B15-4CBA-8980-24FE9C1F4A9A}" topLeftCell="A13">
      <selection activeCell="E39" sqref="E39"/>
      <pageMargins left="0.7" right="0.7" top="0.75" bottom="0.75" header="0.3" footer="0.3"/>
      <pageSetup paperSize="9" orientation="portrait" r:id="rId2"/>
    </customSheetView>
  </customSheetViews>
  <mergeCells count="15">
    <mergeCell ref="A93:F93"/>
    <mergeCell ref="A5:F5"/>
    <mergeCell ref="A6:F6"/>
    <mergeCell ref="A7:F7"/>
    <mergeCell ref="A8:F8"/>
    <mergeCell ref="C10:F10"/>
    <mergeCell ref="A15:A16"/>
    <mergeCell ref="B15:B16"/>
    <mergeCell ref="C15:C16"/>
    <mergeCell ref="D15:E15"/>
    <mergeCell ref="F15:F16"/>
    <mergeCell ref="A89:F89"/>
    <mergeCell ref="A90:F90"/>
    <mergeCell ref="A91:F91"/>
    <mergeCell ref="A92:F92"/>
  </mergeCells>
  <pageMargins left="0.78740157480314965" right="0.19685039370078741" top="0.78740157480314965" bottom="0.19685039370078741" header="0.31496062992125984" footer="0.31496062992125984"/>
  <pageSetup paperSize="9" scale="72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topLeftCell="B25" zoomScaleNormal="100" zoomScaleSheetLayoutView="100" workbookViewId="0">
      <selection activeCell="F26" sqref="F26"/>
    </sheetView>
  </sheetViews>
  <sheetFormatPr defaultRowHeight="14.4" x14ac:dyDescent="0.3"/>
  <cols>
    <col min="3" max="3" width="53.33203125" customWidth="1"/>
    <col min="4" max="4" width="11.5546875" customWidth="1"/>
    <col min="5" max="6" width="13.33203125" customWidth="1"/>
    <col min="7" max="7" width="35.44140625" customWidth="1"/>
    <col min="8" max="8" width="9.109375" hidden="1" customWidth="1"/>
    <col min="9" max="9" width="14.88671875" hidden="1" customWidth="1"/>
    <col min="10" max="10" width="12.33203125" hidden="1" customWidth="1"/>
    <col min="11" max="12" width="0" hidden="1" customWidth="1"/>
  </cols>
  <sheetData>
    <row r="1" spans="1:7" x14ac:dyDescent="0.3">
      <c r="B1" s="1"/>
      <c r="C1" s="1"/>
      <c r="D1" s="1"/>
      <c r="E1" s="1"/>
      <c r="F1" s="1"/>
      <c r="G1" s="1" t="s">
        <v>189</v>
      </c>
    </row>
    <row r="2" spans="1:7" x14ac:dyDescent="0.3">
      <c r="B2" s="1"/>
      <c r="C2" s="1"/>
      <c r="D2" s="1"/>
      <c r="E2" s="1"/>
      <c r="F2" s="1"/>
      <c r="G2" s="1" t="s">
        <v>0</v>
      </c>
    </row>
    <row r="3" spans="1:7" x14ac:dyDescent="0.3">
      <c r="B3" s="1"/>
      <c r="C3" s="1"/>
      <c r="D3" s="1"/>
      <c r="E3" s="1"/>
      <c r="F3" s="1"/>
      <c r="G3" s="1" t="s">
        <v>1</v>
      </c>
    </row>
    <row r="4" spans="1:7" x14ac:dyDescent="0.3">
      <c r="B4" s="1"/>
      <c r="C4" s="1"/>
      <c r="D4" s="1"/>
      <c r="E4" s="1"/>
      <c r="F4" s="1"/>
      <c r="G4" s="1" t="s">
        <v>190</v>
      </c>
    </row>
    <row r="5" spans="1:7" x14ac:dyDescent="0.3">
      <c r="B5" s="1"/>
      <c r="C5" s="1"/>
      <c r="D5" s="1"/>
      <c r="E5" s="1"/>
      <c r="F5" s="1"/>
      <c r="G5" s="1"/>
    </row>
    <row r="6" spans="1:7" x14ac:dyDescent="0.3">
      <c r="B6" s="209" t="s">
        <v>191</v>
      </c>
      <c r="C6" s="210"/>
      <c r="D6" s="210"/>
      <c r="E6" s="210"/>
      <c r="F6" s="210"/>
      <c r="G6" s="210"/>
    </row>
    <row r="7" spans="1:7" x14ac:dyDescent="0.3">
      <c r="B7" s="209" t="s">
        <v>192</v>
      </c>
      <c r="C7" s="210"/>
      <c r="D7" s="210"/>
      <c r="E7" s="210"/>
      <c r="F7" s="210"/>
      <c r="G7" s="210"/>
    </row>
    <row r="8" spans="1:7" x14ac:dyDescent="0.3">
      <c r="B8" s="209" t="s">
        <v>193</v>
      </c>
      <c r="C8" s="210"/>
      <c r="D8" s="210"/>
      <c r="E8" s="210"/>
      <c r="F8" s="210"/>
      <c r="G8" s="210"/>
    </row>
    <row r="9" spans="1:7" x14ac:dyDescent="0.3">
      <c r="B9" s="209" t="s">
        <v>194</v>
      </c>
      <c r="C9" s="210"/>
      <c r="D9" s="210"/>
      <c r="E9" s="210"/>
      <c r="F9" s="210"/>
      <c r="G9" s="210"/>
    </row>
    <row r="10" spans="1:7" x14ac:dyDescent="0.3">
      <c r="B10" s="209" t="s">
        <v>195</v>
      </c>
      <c r="C10" s="210"/>
      <c r="D10" s="210"/>
      <c r="E10" s="210"/>
      <c r="F10" s="210"/>
      <c r="G10" s="210"/>
    </row>
    <row r="11" spans="1:7" ht="17.399999999999999" x14ac:dyDescent="0.3">
      <c r="B11" s="2"/>
      <c r="C11" s="3"/>
      <c r="D11" s="1"/>
      <c r="E11" s="1"/>
      <c r="F11" s="1"/>
      <c r="G11" s="1"/>
    </row>
    <row r="12" spans="1:7" x14ac:dyDescent="0.3">
      <c r="A12" s="19"/>
      <c r="B12" s="20" t="s">
        <v>79</v>
      </c>
      <c r="C12" s="12"/>
      <c r="D12" s="187" t="s">
        <v>346</v>
      </c>
      <c r="E12" s="187"/>
      <c r="F12" s="187"/>
      <c r="G12" s="188"/>
    </row>
    <row r="13" spans="1:7" x14ac:dyDescent="0.3">
      <c r="A13" s="19"/>
      <c r="B13" s="20" t="s">
        <v>80</v>
      </c>
      <c r="C13" s="37" t="s">
        <v>81</v>
      </c>
      <c r="D13" s="21"/>
      <c r="E13" s="39"/>
      <c r="F13" s="39"/>
      <c r="G13" s="12"/>
    </row>
    <row r="14" spans="1:7" x14ac:dyDescent="0.3">
      <c r="A14" s="19"/>
      <c r="B14" s="20" t="s">
        <v>82</v>
      </c>
      <c r="C14" s="38" t="s">
        <v>83</v>
      </c>
      <c r="D14" s="21"/>
      <c r="E14" s="39"/>
      <c r="F14" s="39"/>
      <c r="G14" s="12"/>
    </row>
    <row r="15" spans="1:7" x14ac:dyDescent="0.3">
      <c r="B15" s="1"/>
      <c r="C15" s="1"/>
      <c r="D15" s="1"/>
      <c r="E15" s="1"/>
      <c r="F15" s="1"/>
      <c r="G15" s="1"/>
    </row>
    <row r="16" spans="1:7" x14ac:dyDescent="0.3">
      <c r="B16" s="198" t="s">
        <v>5</v>
      </c>
      <c r="C16" s="198" t="s">
        <v>6</v>
      </c>
      <c r="D16" s="198" t="s">
        <v>50</v>
      </c>
      <c r="E16" s="200" t="s">
        <v>348</v>
      </c>
      <c r="F16" s="200"/>
      <c r="G16" s="198" t="s">
        <v>52</v>
      </c>
    </row>
    <row r="17" spans="2:8" x14ac:dyDescent="0.3">
      <c r="B17" s="199"/>
      <c r="C17" s="199"/>
      <c r="D17" s="199"/>
      <c r="E17" s="69" t="s">
        <v>53</v>
      </c>
      <c r="F17" s="69" t="s">
        <v>51</v>
      </c>
      <c r="G17" s="199"/>
    </row>
    <row r="18" spans="2:8" ht="27.6" x14ac:dyDescent="0.3">
      <c r="B18" s="7">
        <v>1</v>
      </c>
      <c r="C18" s="4" t="s">
        <v>67</v>
      </c>
      <c r="D18" s="5" t="s">
        <v>10</v>
      </c>
      <c r="E18" s="8">
        <v>7120369</v>
      </c>
      <c r="F18" s="8">
        <v>7116894</v>
      </c>
      <c r="G18" s="9"/>
      <c r="H18" s="22">
        <v>7.3356410323168753E-2</v>
      </c>
    </row>
    <row r="19" spans="2:8" x14ac:dyDescent="0.3">
      <c r="B19" s="201">
        <v>2</v>
      </c>
      <c r="C19" s="204" t="s">
        <v>196</v>
      </c>
      <c r="D19" s="5" t="s">
        <v>10</v>
      </c>
      <c r="E19" s="115">
        <v>188941</v>
      </c>
      <c r="F19" s="115">
        <f>F23</f>
        <v>163691.96</v>
      </c>
      <c r="G19" s="9"/>
      <c r="H19" s="22">
        <v>-0.4112149575308679</v>
      </c>
    </row>
    <row r="20" spans="2:8" x14ac:dyDescent="0.3">
      <c r="B20" s="202"/>
      <c r="C20" s="205"/>
      <c r="D20" s="5" t="s">
        <v>54</v>
      </c>
      <c r="E20" s="115">
        <v>22</v>
      </c>
      <c r="F20" s="115">
        <v>27</v>
      </c>
      <c r="G20" s="9"/>
      <c r="H20" s="22">
        <v>5.6939797975807949E-4</v>
      </c>
    </row>
    <row r="21" spans="2:8" x14ac:dyDescent="0.3">
      <c r="B21" s="203"/>
      <c r="C21" s="206"/>
      <c r="D21" s="5" t="s">
        <v>55</v>
      </c>
      <c r="E21" s="115">
        <v>15</v>
      </c>
      <c r="F21" s="115">
        <v>45</v>
      </c>
      <c r="G21" s="9"/>
      <c r="H21" s="22">
        <v>-0.67705204917874817</v>
      </c>
    </row>
    <row r="22" spans="2:8" ht="27.6" x14ac:dyDescent="0.3">
      <c r="B22" s="7" t="s">
        <v>56</v>
      </c>
      <c r="C22" s="4" t="s">
        <v>57</v>
      </c>
      <c r="D22" s="5" t="s">
        <v>10</v>
      </c>
      <c r="E22" s="115"/>
      <c r="F22" s="115"/>
      <c r="G22" s="9"/>
      <c r="H22" s="70" t="e">
        <v>#DIV/0!</v>
      </c>
    </row>
    <row r="23" spans="2:8" x14ac:dyDescent="0.3">
      <c r="B23" s="201" t="s">
        <v>58</v>
      </c>
      <c r="C23" s="204" t="s">
        <v>197</v>
      </c>
      <c r="D23" s="5" t="s">
        <v>10</v>
      </c>
      <c r="E23" s="115">
        <v>188941</v>
      </c>
      <c r="F23" s="115">
        <v>163691.96</v>
      </c>
      <c r="G23" s="9"/>
      <c r="H23" s="22">
        <v>-0.40287950582659782</v>
      </c>
    </row>
    <row r="24" spans="2:8" ht="41.4" x14ac:dyDescent="0.3">
      <c r="B24" s="202"/>
      <c r="C24" s="205"/>
      <c r="D24" s="5" t="s">
        <v>54</v>
      </c>
      <c r="E24" s="115">
        <v>22</v>
      </c>
      <c r="F24" s="115">
        <v>27</v>
      </c>
      <c r="G24" s="9" t="s">
        <v>365</v>
      </c>
      <c r="H24" s="22">
        <v>5.6939797975807949E-4</v>
      </c>
    </row>
    <row r="25" spans="2:8" ht="41.4" x14ac:dyDescent="0.3">
      <c r="B25" s="203"/>
      <c r="C25" s="206"/>
      <c r="D25" s="5" t="s">
        <v>55</v>
      </c>
      <c r="E25" s="115">
        <v>15</v>
      </c>
      <c r="F25" s="115">
        <v>45</v>
      </c>
      <c r="G25" s="9" t="s">
        <v>366</v>
      </c>
      <c r="H25" s="22">
        <v>-0.67705204917874817</v>
      </c>
    </row>
    <row r="26" spans="2:8" x14ac:dyDescent="0.3">
      <c r="B26" s="201" t="s">
        <v>59</v>
      </c>
      <c r="C26" s="204" t="s">
        <v>198</v>
      </c>
      <c r="D26" s="5" t="s">
        <v>10</v>
      </c>
      <c r="E26" s="115">
        <v>127344</v>
      </c>
      <c r="F26" s="115">
        <v>131578</v>
      </c>
      <c r="G26" s="5"/>
      <c r="H26" s="22">
        <v>-0.5331139429609435</v>
      </c>
    </row>
    <row r="27" spans="2:8" ht="41.4" x14ac:dyDescent="0.3">
      <c r="B27" s="202"/>
      <c r="C27" s="205"/>
      <c r="D27" s="5" t="s">
        <v>54</v>
      </c>
      <c r="E27" s="115">
        <v>16</v>
      </c>
      <c r="F27" s="115">
        <v>26</v>
      </c>
      <c r="G27" s="5" t="s">
        <v>365</v>
      </c>
      <c r="H27" s="22">
        <v>0.14390944569612141</v>
      </c>
    </row>
    <row r="28" spans="2:8" ht="41.4" x14ac:dyDescent="0.3">
      <c r="B28" s="203"/>
      <c r="C28" s="206"/>
      <c r="D28" s="5" t="s">
        <v>55</v>
      </c>
      <c r="E28" s="115">
        <v>13</v>
      </c>
      <c r="F28" s="115">
        <v>29</v>
      </c>
      <c r="G28" s="5" t="s">
        <v>366</v>
      </c>
      <c r="H28" s="22">
        <v>-0.73720590212230408</v>
      </c>
    </row>
    <row r="29" spans="2:8" ht="55.2" customHeight="1" x14ac:dyDescent="0.3">
      <c r="B29" s="201" t="s">
        <v>61</v>
      </c>
      <c r="C29" s="204" t="s">
        <v>199</v>
      </c>
      <c r="D29" s="5" t="s">
        <v>10</v>
      </c>
      <c r="E29" s="115">
        <v>48381</v>
      </c>
      <c r="F29" s="115">
        <v>28167</v>
      </c>
      <c r="G29" s="207" t="s">
        <v>367</v>
      </c>
      <c r="H29" s="22">
        <v>0.19133905489912983</v>
      </c>
    </row>
    <row r="30" spans="2:8" x14ac:dyDescent="0.3">
      <c r="B30" s="202"/>
      <c r="C30" s="205"/>
      <c r="D30" s="5" t="s">
        <v>54</v>
      </c>
      <c r="E30" s="115">
        <v>6</v>
      </c>
      <c r="F30" s="115">
        <v>1</v>
      </c>
      <c r="G30" s="208"/>
      <c r="H30" s="71">
        <v>-0.3020549859433681</v>
      </c>
    </row>
    <row r="31" spans="2:8" ht="41.4" x14ac:dyDescent="0.3">
      <c r="B31" s="203"/>
      <c r="C31" s="206"/>
      <c r="D31" s="5" t="s">
        <v>55</v>
      </c>
      <c r="E31" s="115">
        <v>2</v>
      </c>
      <c r="F31" s="115">
        <v>16</v>
      </c>
      <c r="G31" s="5" t="s">
        <v>366</v>
      </c>
      <c r="H31" s="71">
        <v>0.34620218839322514</v>
      </c>
    </row>
    <row r="32" spans="2:8" ht="69" x14ac:dyDescent="0.3">
      <c r="B32" s="201" t="s">
        <v>63</v>
      </c>
      <c r="C32" s="204" t="s">
        <v>200</v>
      </c>
      <c r="D32" s="5" t="s">
        <v>10</v>
      </c>
      <c r="E32" s="115">
        <v>13217</v>
      </c>
      <c r="F32" s="115">
        <v>3947</v>
      </c>
      <c r="G32" s="5" t="s">
        <v>368</v>
      </c>
      <c r="H32" s="71">
        <v>-0.82250000000000001</v>
      </c>
    </row>
    <row r="33" spans="2:12" x14ac:dyDescent="0.3">
      <c r="B33" s="202"/>
      <c r="C33" s="205"/>
      <c r="D33" s="5" t="s">
        <v>54</v>
      </c>
      <c r="E33" s="115">
        <v>0</v>
      </c>
      <c r="F33" s="115">
        <v>0</v>
      </c>
      <c r="G33" s="5"/>
      <c r="H33" s="70" t="e">
        <v>#DIV/0!</v>
      </c>
    </row>
    <row r="34" spans="2:12" x14ac:dyDescent="0.3">
      <c r="B34" s="203"/>
      <c r="C34" s="206"/>
      <c r="D34" s="5" t="s">
        <v>55</v>
      </c>
      <c r="E34" s="115">
        <v>0</v>
      </c>
      <c r="F34" s="115">
        <v>0</v>
      </c>
      <c r="G34" s="9"/>
      <c r="H34" s="70" t="e">
        <v>#DIV/0!</v>
      </c>
    </row>
    <row r="35" spans="2:12" x14ac:dyDescent="0.3">
      <c r="B35" s="201" t="s">
        <v>64</v>
      </c>
      <c r="C35" s="204" t="s">
        <v>65</v>
      </c>
      <c r="D35" s="5" t="s">
        <v>10</v>
      </c>
      <c r="E35" s="115">
        <v>767947</v>
      </c>
      <c r="F35" s="115">
        <v>767349</v>
      </c>
      <c r="G35" s="9"/>
      <c r="H35" s="22">
        <v>5.2076303411857205E-2</v>
      </c>
    </row>
    <row r="36" spans="2:12" x14ac:dyDescent="0.3">
      <c r="B36" s="202"/>
      <c r="C36" s="205"/>
      <c r="D36" s="5" t="s">
        <v>54</v>
      </c>
      <c r="E36" s="115"/>
      <c r="F36" s="116"/>
      <c r="G36" s="9"/>
      <c r="H36" s="70" t="e">
        <v>#DIV/0!</v>
      </c>
    </row>
    <row r="37" spans="2:12" x14ac:dyDescent="0.3">
      <c r="B37" s="203"/>
      <c r="C37" s="206"/>
      <c r="D37" s="5" t="s">
        <v>55</v>
      </c>
      <c r="E37" s="115"/>
      <c r="F37" s="116"/>
      <c r="G37" s="9"/>
      <c r="H37" s="70" t="e">
        <v>#DIV/0!</v>
      </c>
    </row>
    <row r="38" spans="2:12" ht="27.6" x14ac:dyDescent="0.3">
      <c r="B38" s="7" t="s">
        <v>66</v>
      </c>
      <c r="C38" s="4" t="s">
        <v>68</v>
      </c>
      <c r="D38" s="5" t="s">
        <v>10</v>
      </c>
      <c r="E38" s="115">
        <v>6541363</v>
      </c>
      <c r="F38" s="115">
        <v>6513237</v>
      </c>
      <c r="G38" s="9"/>
      <c r="H38" s="22">
        <v>1.5946025334153457E-2</v>
      </c>
      <c r="I38" s="6">
        <v>8220485.9133245125</v>
      </c>
      <c r="J38" s="6">
        <v>8351569.9899574369</v>
      </c>
      <c r="K38" s="23">
        <v>0</v>
      </c>
      <c r="L38" s="23">
        <v>0</v>
      </c>
    </row>
    <row r="39" spans="2:12" x14ac:dyDescent="0.3">
      <c r="B39" s="1"/>
      <c r="C39" s="1"/>
      <c r="D39" s="1"/>
      <c r="E39" s="1"/>
      <c r="F39" s="72"/>
      <c r="G39" s="1"/>
    </row>
    <row r="40" spans="2:12" x14ac:dyDescent="0.3">
      <c r="B40" s="1"/>
      <c r="D40" s="1"/>
      <c r="E40" s="129"/>
      <c r="F40" s="72"/>
      <c r="G40" s="1"/>
    </row>
    <row r="41" spans="2:12" x14ac:dyDescent="0.3">
      <c r="B41" s="1"/>
      <c r="D41" s="1"/>
      <c r="E41" s="1"/>
      <c r="F41" s="72"/>
      <c r="G41" s="1"/>
    </row>
    <row r="42" spans="2:12" x14ac:dyDescent="0.3">
      <c r="B42" s="1" t="s">
        <v>47</v>
      </c>
      <c r="C42" s="1"/>
      <c r="D42" s="1"/>
      <c r="E42" s="1"/>
      <c r="F42" s="1"/>
      <c r="G42" s="1"/>
    </row>
    <row r="43" spans="2:12" ht="36.75" customHeight="1" x14ac:dyDescent="0.3">
      <c r="B43" s="197" t="s">
        <v>201</v>
      </c>
      <c r="C43" s="197"/>
      <c r="D43" s="197"/>
      <c r="E43" s="197"/>
      <c r="F43" s="197"/>
      <c r="G43" s="197"/>
    </row>
    <row r="44" spans="2:12" x14ac:dyDescent="0.3">
      <c r="D44" s="10"/>
      <c r="E44" s="10"/>
      <c r="F44" s="10"/>
    </row>
    <row r="45" spans="2:12" x14ac:dyDescent="0.3">
      <c r="D45" s="10"/>
      <c r="E45" s="10"/>
      <c r="F45" s="10"/>
    </row>
    <row r="46" spans="2:12" x14ac:dyDescent="0.3">
      <c r="D46" s="10"/>
      <c r="E46" s="10"/>
      <c r="F46" s="10"/>
    </row>
    <row r="47" spans="2:12" x14ac:dyDescent="0.3">
      <c r="D47" s="10"/>
      <c r="E47" s="10"/>
      <c r="F47" s="10"/>
    </row>
    <row r="48" spans="2:12" x14ac:dyDescent="0.3">
      <c r="F48" s="6"/>
    </row>
    <row r="49" spans="6:6" x14ac:dyDescent="0.3">
      <c r="F49" s="6"/>
    </row>
    <row r="50" spans="6:6" x14ac:dyDescent="0.3">
      <c r="F50" s="6"/>
    </row>
    <row r="51" spans="6:6" x14ac:dyDescent="0.3">
      <c r="F51" s="6"/>
    </row>
  </sheetData>
  <customSheetViews>
    <customSheetView guid="{EDA5F36C-4A3D-45D5-B81D-DFECC38ECE08}">
      <pageMargins left="0.7" right="0.7" top="0.75" bottom="0.75" header="0.3" footer="0.3"/>
    </customSheetView>
    <customSheetView guid="{29CC1DE2-6B15-4CBA-8980-24FE9C1F4A9A}">
      <pageMargins left="0.7" right="0.7" top="0.75" bottom="0.75" header="0.3" footer="0.3"/>
    </customSheetView>
  </customSheetViews>
  <mergeCells count="25">
    <mergeCell ref="G29:G30"/>
    <mergeCell ref="B16:B17"/>
    <mergeCell ref="C16:C17"/>
    <mergeCell ref="D12:G12"/>
    <mergeCell ref="B6:G6"/>
    <mergeCell ref="B7:G7"/>
    <mergeCell ref="B8:G8"/>
    <mergeCell ref="B9:G9"/>
    <mergeCell ref="B10:G10"/>
    <mergeCell ref="B43:G43"/>
    <mergeCell ref="D16:D17"/>
    <mergeCell ref="E16:F16"/>
    <mergeCell ref="G16:G17"/>
    <mergeCell ref="B19:B21"/>
    <mergeCell ref="C19:C21"/>
    <mergeCell ref="B26:B28"/>
    <mergeCell ref="C26:C28"/>
    <mergeCell ref="B29:B31"/>
    <mergeCell ref="C29:C31"/>
    <mergeCell ref="B32:B34"/>
    <mergeCell ref="C32:C34"/>
    <mergeCell ref="B35:B37"/>
    <mergeCell ref="C35:C37"/>
    <mergeCell ref="B23:B25"/>
    <mergeCell ref="C23:C25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8"/>
  <sheetViews>
    <sheetView view="pageBreakPreview" zoomScale="90" zoomScaleNormal="90" zoomScaleSheetLayoutView="90" workbookViewId="0">
      <selection activeCell="E18" sqref="E18"/>
    </sheetView>
  </sheetViews>
  <sheetFormatPr defaultColWidth="0.88671875" defaultRowHeight="13.8" x14ac:dyDescent="0.25"/>
  <cols>
    <col min="1" max="1" width="11.109375" style="12" customWidth="1"/>
    <col min="2" max="2" width="44.6640625" style="12" bestFit="1" customWidth="1"/>
    <col min="3" max="3" width="9.33203125" style="12" customWidth="1"/>
    <col min="4" max="4" width="17.5546875" style="118" customWidth="1"/>
    <col min="5" max="5" width="14.5546875" style="12" customWidth="1"/>
    <col min="6" max="6" width="33.33203125" style="12" customWidth="1"/>
    <col min="7" max="32" width="0.88671875" style="12"/>
    <col min="33" max="33" width="11.88671875" style="12" customWidth="1"/>
    <col min="34" max="256" width="0.88671875" style="12"/>
    <col min="257" max="257" width="11.109375" style="12" customWidth="1"/>
    <col min="258" max="258" width="44.6640625" style="12" bestFit="1" customWidth="1"/>
    <col min="259" max="259" width="8.6640625" style="12" bestFit="1" customWidth="1"/>
    <col min="260" max="260" width="17.5546875" style="12" customWidth="1"/>
    <col min="261" max="261" width="14.5546875" style="12" customWidth="1"/>
    <col min="262" max="262" width="21.44140625" style="12" customWidth="1"/>
    <col min="263" max="288" width="0.88671875" style="12"/>
    <col min="289" max="289" width="11.88671875" style="12" customWidth="1"/>
    <col min="290" max="512" width="0.88671875" style="12"/>
    <col min="513" max="513" width="11.109375" style="12" customWidth="1"/>
    <col min="514" max="514" width="44.6640625" style="12" bestFit="1" customWidth="1"/>
    <col min="515" max="515" width="8.6640625" style="12" bestFit="1" customWidth="1"/>
    <col min="516" max="516" width="17.5546875" style="12" customWidth="1"/>
    <col min="517" max="517" width="14.5546875" style="12" customWidth="1"/>
    <col min="518" max="518" width="21.44140625" style="12" customWidth="1"/>
    <col min="519" max="544" width="0.88671875" style="12"/>
    <col min="545" max="545" width="11.88671875" style="12" customWidth="1"/>
    <col min="546" max="768" width="0.88671875" style="12"/>
    <col min="769" max="769" width="11.109375" style="12" customWidth="1"/>
    <col min="770" max="770" width="44.6640625" style="12" bestFit="1" customWidth="1"/>
    <col min="771" max="771" width="8.6640625" style="12" bestFit="1" customWidth="1"/>
    <col min="772" max="772" width="17.5546875" style="12" customWidth="1"/>
    <col min="773" max="773" width="14.5546875" style="12" customWidth="1"/>
    <col min="774" max="774" width="21.44140625" style="12" customWidth="1"/>
    <col min="775" max="800" width="0.88671875" style="12"/>
    <col min="801" max="801" width="11.88671875" style="12" customWidth="1"/>
    <col min="802" max="1024" width="0.88671875" style="12"/>
    <col min="1025" max="1025" width="11.109375" style="12" customWidth="1"/>
    <col min="1026" max="1026" width="44.6640625" style="12" bestFit="1" customWidth="1"/>
    <col min="1027" max="1027" width="8.6640625" style="12" bestFit="1" customWidth="1"/>
    <col min="1028" max="1028" width="17.5546875" style="12" customWidth="1"/>
    <col min="1029" max="1029" width="14.5546875" style="12" customWidth="1"/>
    <col min="1030" max="1030" width="21.44140625" style="12" customWidth="1"/>
    <col min="1031" max="1056" width="0.88671875" style="12"/>
    <col min="1057" max="1057" width="11.88671875" style="12" customWidth="1"/>
    <col min="1058" max="1280" width="0.88671875" style="12"/>
    <col min="1281" max="1281" width="11.109375" style="12" customWidth="1"/>
    <col min="1282" max="1282" width="44.6640625" style="12" bestFit="1" customWidth="1"/>
    <col min="1283" max="1283" width="8.6640625" style="12" bestFit="1" customWidth="1"/>
    <col min="1284" max="1284" width="17.5546875" style="12" customWidth="1"/>
    <col min="1285" max="1285" width="14.5546875" style="12" customWidth="1"/>
    <col min="1286" max="1286" width="21.44140625" style="12" customWidth="1"/>
    <col min="1287" max="1312" width="0.88671875" style="12"/>
    <col min="1313" max="1313" width="11.88671875" style="12" customWidth="1"/>
    <col min="1314" max="1536" width="0.88671875" style="12"/>
    <col min="1537" max="1537" width="11.109375" style="12" customWidth="1"/>
    <col min="1538" max="1538" width="44.6640625" style="12" bestFit="1" customWidth="1"/>
    <col min="1539" max="1539" width="8.6640625" style="12" bestFit="1" customWidth="1"/>
    <col min="1540" max="1540" width="17.5546875" style="12" customWidth="1"/>
    <col min="1541" max="1541" width="14.5546875" style="12" customWidth="1"/>
    <col min="1542" max="1542" width="21.44140625" style="12" customWidth="1"/>
    <col min="1543" max="1568" width="0.88671875" style="12"/>
    <col min="1569" max="1569" width="11.88671875" style="12" customWidth="1"/>
    <col min="1570" max="1792" width="0.88671875" style="12"/>
    <col min="1793" max="1793" width="11.109375" style="12" customWidth="1"/>
    <col min="1794" max="1794" width="44.6640625" style="12" bestFit="1" customWidth="1"/>
    <col min="1795" max="1795" width="8.6640625" style="12" bestFit="1" customWidth="1"/>
    <col min="1796" max="1796" width="17.5546875" style="12" customWidth="1"/>
    <col min="1797" max="1797" width="14.5546875" style="12" customWidth="1"/>
    <col min="1798" max="1798" width="21.44140625" style="12" customWidth="1"/>
    <col min="1799" max="1824" width="0.88671875" style="12"/>
    <col min="1825" max="1825" width="11.88671875" style="12" customWidth="1"/>
    <col min="1826" max="2048" width="0.88671875" style="12"/>
    <col min="2049" max="2049" width="11.109375" style="12" customWidth="1"/>
    <col min="2050" max="2050" width="44.6640625" style="12" bestFit="1" customWidth="1"/>
    <col min="2051" max="2051" width="8.6640625" style="12" bestFit="1" customWidth="1"/>
    <col min="2052" max="2052" width="17.5546875" style="12" customWidth="1"/>
    <col min="2053" max="2053" width="14.5546875" style="12" customWidth="1"/>
    <col min="2054" max="2054" width="21.44140625" style="12" customWidth="1"/>
    <col min="2055" max="2080" width="0.88671875" style="12"/>
    <col min="2081" max="2081" width="11.88671875" style="12" customWidth="1"/>
    <col min="2082" max="2304" width="0.88671875" style="12"/>
    <col min="2305" max="2305" width="11.109375" style="12" customWidth="1"/>
    <col min="2306" max="2306" width="44.6640625" style="12" bestFit="1" customWidth="1"/>
    <col min="2307" max="2307" width="8.6640625" style="12" bestFit="1" customWidth="1"/>
    <col min="2308" max="2308" width="17.5546875" style="12" customWidth="1"/>
    <col min="2309" max="2309" width="14.5546875" style="12" customWidth="1"/>
    <col min="2310" max="2310" width="21.44140625" style="12" customWidth="1"/>
    <col min="2311" max="2336" width="0.88671875" style="12"/>
    <col min="2337" max="2337" width="11.88671875" style="12" customWidth="1"/>
    <col min="2338" max="2560" width="0.88671875" style="12"/>
    <col min="2561" max="2561" width="11.109375" style="12" customWidth="1"/>
    <col min="2562" max="2562" width="44.6640625" style="12" bestFit="1" customWidth="1"/>
    <col min="2563" max="2563" width="8.6640625" style="12" bestFit="1" customWidth="1"/>
    <col min="2564" max="2564" width="17.5546875" style="12" customWidth="1"/>
    <col min="2565" max="2565" width="14.5546875" style="12" customWidth="1"/>
    <col min="2566" max="2566" width="21.44140625" style="12" customWidth="1"/>
    <col min="2567" max="2592" width="0.88671875" style="12"/>
    <col min="2593" max="2593" width="11.88671875" style="12" customWidth="1"/>
    <col min="2594" max="2816" width="0.88671875" style="12"/>
    <col min="2817" max="2817" width="11.109375" style="12" customWidth="1"/>
    <col min="2818" max="2818" width="44.6640625" style="12" bestFit="1" customWidth="1"/>
    <col min="2819" max="2819" width="8.6640625" style="12" bestFit="1" customWidth="1"/>
    <col min="2820" max="2820" width="17.5546875" style="12" customWidth="1"/>
    <col min="2821" max="2821" width="14.5546875" style="12" customWidth="1"/>
    <col min="2822" max="2822" width="21.44140625" style="12" customWidth="1"/>
    <col min="2823" max="2848" width="0.88671875" style="12"/>
    <col min="2849" max="2849" width="11.88671875" style="12" customWidth="1"/>
    <col min="2850" max="3072" width="0.88671875" style="12"/>
    <col min="3073" max="3073" width="11.109375" style="12" customWidth="1"/>
    <col min="3074" max="3074" width="44.6640625" style="12" bestFit="1" customWidth="1"/>
    <col min="3075" max="3075" width="8.6640625" style="12" bestFit="1" customWidth="1"/>
    <col min="3076" max="3076" width="17.5546875" style="12" customWidth="1"/>
    <col min="3077" max="3077" width="14.5546875" style="12" customWidth="1"/>
    <col min="3078" max="3078" width="21.44140625" style="12" customWidth="1"/>
    <col min="3079" max="3104" width="0.88671875" style="12"/>
    <col min="3105" max="3105" width="11.88671875" style="12" customWidth="1"/>
    <col min="3106" max="3328" width="0.88671875" style="12"/>
    <col min="3329" max="3329" width="11.109375" style="12" customWidth="1"/>
    <col min="3330" max="3330" width="44.6640625" style="12" bestFit="1" customWidth="1"/>
    <col min="3331" max="3331" width="8.6640625" style="12" bestFit="1" customWidth="1"/>
    <col min="3332" max="3332" width="17.5546875" style="12" customWidth="1"/>
    <col min="3333" max="3333" width="14.5546875" style="12" customWidth="1"/>
    <col min="3334" max="3334" width="21.44140625" style="12" customWidth="1"/>
    <col min="3335" max="3360" width="0.88671875" style="12"/>
    <col min="3361" max="3361" width="11.88671875" style="12" customWidth="1"/>
    <col min="3362" max="3584" width="0.88671875" style="12"/>
    <col min="3585" max="3585" width="11.109375" style="12" customWidth="1"/>
    <col min="3586" max="3586" width="44.6640625" style="12" bestFit="1" customWidth="1"/>
    <col min="3587" max="3587" width="8.6640625" style="12" bestFit="1" customWidth="1"/>
    <col min="3588" max="3588" width="17.5546875" style="12" customWidth="1"/>
    <col min="3589" max="3589" width="14.5546875" style="12" customWidth="1"/>
    <col min="3590" max="3590" width="21.44140625" style="12" customWidth="1"/>
    <col min="3591" max="3616" width="0.88671875" style="12"/>
    <col min="3617" max="3617" width="11.88671875" style="12" customWidth="1"/>
    <col min="3618" max="3840" width="0.88671875" style="12"/>
    <col min="3841" max="3841" width="11.109375" style="12" customWidth="1"/>
    <col min="3842" max="3842" width="44.6640625" style="12" bestFit="1" customWidth="1"/>
    <col min="3843" max="3843" width="8.6640625" style="12" bestFit="1" customWidth="1"/>
    <col min="3844" max="3844" width="17.5546875" style="12" customWidth="1"/>
    <col min="3845" max="3845" width="14.5546875" style="12" customWidth="1"/>
    <col min="3846" max="3846" width="21.44140625" style="12" customWidth="1"/>
    <col min="3847" max="3872" width="0.88671875" style="12"/>
    <col min="3873" max="3873" width="11.88671875" style="12" customWidth="1"/>
    <col min="3874" max="4096" width="0.88671875" style="12"/>
    <col min="4097" max="4097" width="11.109375" style="12" customWidth="1"/>
    <col min="4098" max="4098" width="44.6640625" style="12" bestFit="1" customWidth="1"/>
    <col min="4099" max="4099" width="8.6640625" style="12" bestFit="1" customWidth="1"/>
    <col min="4100" max="4100" width="17.5546875" style="12" customWidth="1"/>
    <col min="4101" max="4101" width="14.5546875" style="12" customWidth="1"/>
    <col min="4102" max="4102" width="21.44140625" style="12" customWidth="1"/>
    <col min="4103" max="4128" width="0.88671875" style="12"/>
    <col min="4129" max="4129" width="11.88671875" style="12" customWidth="1"/>
    <col min="4130" max="4352" width="0.88671875" style="12"/>
    <col min="4353" max="4353" width="11.109375" style="12" customWidth="1"/>
    <col min="4354" max="4354" width="44.6640625" style="12" bestFit="1" customWidth="1"/>
    <col min="4355" max="4355" width="8.6640625" style="12" bestFit="1" customWidth="1"/>
    <col min="4356" max="4356" width="17.5546875" style="12" customWidth="1"/>
    <col min="4357" max="4357" width="14.5546875" style="12" customWidth="1"/>
    <col min="4358" max="4358" width="21.44140625" style="12" customWidth="1"/>
    <col min="4359" max="4384" width="0.88671875" style="12"/>
    <col min="4385" max="4385" width="11.88671875" style="12" customWidth="1"/>
    <col min="4386" max="4608" width="0.88671875" style="12"/>
    <col min="4609" max="4609" width="11.109375" style="12" customWidth="1"/>
    <col min="4610" max="4610" width="44.6640625" style="12" bestFit="1" customWidth="1"/>
    <col min="4611" max="4611" width="8.6640625" style="12" bestFit="1" customWidth="1"/>
    <col min="4612" max="4612" width="17.5546875" style="12" customWidth="1"/>
    <col min="4613" max="4613" width="14.5546875" style="12" customWidth="1"/>
    <col min="4614" max="4614" width="21.44140625" style="12" customWidth="1"/>
    <col min="4615" max="4640" width="0.88671875" style="12"/>
    <col min="4641" max="4641" width="11.88671875" style="12" customWidth="1"/>
    <col min="4642" max="4864" width="0.88671875" style="12"/>
    <col min="4865" max="4865" width="11.109375" style="12" customWidth="1"/>
    <col min="4866" max="4866" width="44.6640625" style="12" bestFit="1" customWidth="1"/>
    <col min="4867" max="4867" width="8.6640625" style="12" bestFit="1" customWidth="1"/>
    <col min="4868" max="4868" width="17.5546875" style="12" customWidth="1"/>
    <col min="4869" max="4869" width="14.5546875" style="12" customWidth="1"/>
    <col min="4870" max="4870" width="21.44140625" style="12" customWidth="1"/>
    <col min="4871" max="4896" width="0.88671875" style="12"/>
    <col min="4897" max="4897" width="11.88671875" style="12" customWidth="1"/>
    <col min="4898" max="5120" width="0.88671875" style="12"/>
    <col min="5121" max="5121" width="11.109375" style="12" customWidth="1"/>
    <col min="5122" max="5122" width="44.6640625" style="12" bestFit="1" customWidth="1"/>
    <col min="5123" max="5123" width="8.6640625" style="12" bestFit="1" customWidth="1"/>
    <col min="5124" max="5124" width="17.5546875" style="12" customWidth="1"/>
    <col min="5125" max="5125" width="14.5546875" style="12" customWidth="1"/>
    <col min="5126" max="5126" width="21.44140625" style="12" customWidth="1"/>
    <col min="5127" max="5152" width="0.88671875" style="12"/>
    <col min="5153" max="5153" width="11.88671875" style="12" customWidth="1"/>
    <col min="5154" max="5376" width="0.88671875" style="12"/>
    <col min="5377" max="5377" width="11.109375" style="12" customWidth="1"/>
    <col min="5378" max="5378" width="44.6640625" style="12" bestFit="1" customWidth="1"/>
    <col min="5379" max="5379" width="8.6640625" style="12" bestFit="1" customWidth="1"/>
    <col min="5380" max="5380" width="17.5546875" style="12" customWidth="1"/>
    <col min="5381" max="5381" width="14.5546875" style="12" customWidth="1"/>
    <col min="5382" max="5382" width="21.44140625" style="12" customWidth="1"/>
    <col min="5383" max="5408" width="0.88671875" style="12"/>
    <col min="5409" max="5409" width="11.88671875" style="12" customWidth="1"/>
    <col min="5410" max="5632" width="0.88671875" style="12"/>
    <col min="5633" max="5633" width="11.109375" style="12" customWidth="1"/>
    <col min="5634" max="5634" width="44.6640625" style="12" bestFit="1" customWidth="1"/>
    <col min="5635" max="5635" width="8.6640625" style="12" bestFit="1" customWidth="1"/>
    <col min="5636" max="5636" width="17.5546875" style="12" customWidth="1"/>
    <col min="5637" max="5637" width="14.5546875" style="12" customWidth="1"/>
    <col min="5638" max="5638" width="21.44140625" style="12" customWidth="1"/>
    <col min="5639" max="5664" width="0.88671875" style="12"/>
    <col min="5665" max="5665" width="11.88671875" style="12" customWidth="1"/>
    <col min="5666" max="5888" width="0.88671875" style="12"/>
    <col min="5889" max="5889" width="11.109375" style="12" customWidth="1"/>
    <col min="5890" max="5890" width="44.6640625" style="12" bestFit="1" customWidth="1"/>
    <col min="5891" max="5891" width="8.6640625" style="12" bestFit="1" customWidth="1"/>
    <col min="5892" max="5892" width="17.5546875" style="12" customWidth="1"/>
    <col min="5893" max="5893" width="14.5546875" style="12" customWidth="1"/>
    <col min="5894" max="5894" width="21.44140625" style="12" customWidth="1"/>
    <col min="5895" max="5920" width="0.88671875" style="12"/>
    <col min="5921" max="5921" width="11.88671875" style="12" customWidth="1"/>
    <col min="5922" max="6144" width="0.88671875" style="12"/>
    <col min="6145" max="6145" width="11.109375" style="12" customWidth="1"/>
    <col min="6146" max="6146" width="44.6640625" style="12" bestFit="1" customWidth="1"/>
    <col min="6147" max="6147" width="8.6640625" style="12" bestFit="1" customWidth="1"/>
    <col min="6148" max="6148" width="17.5546875" style="12" customWidth="1"/>
    <col min="6149" max="6149" width="14.5546875" style="12" customWidth="1"/>
    <col min="6150" max="6150" width="21.44140625" style="12" customWidth="1"/>
    <col min="6151" max="6176" width="0.88671875" style="12"/>
    <col min="6177" max="6177" width="11.88671875" style="12" customWidth="1"/>
    <col min="6178" max="6400" width="0.88671875" style="12"/>
    <col min="6401" max="6401" width="11.109375" style="12" customWidth="1"/>
    <col min="6402" max="6402" width="44.6640625" style="12" bestFit="1" customWidth="1"/>
    <col min="6403" max="6403" width="8.6640625" style="12" bestFit="1" customWidth="1"/>
    <col min="6404" max="6404" width="17.5546875" style="12" customWidth="1"/>
    <col min="6405" max="6405" width="14.5546875" style="12" customWidth="1"/>
    <col min="6406" max="6406" width="21.44140625" style="12" customWidth="1"/>
    <col min="6407" max="6432" width="0.88671875" style="12"/>
    <col min="6433" max="6433" width="11.88671875" style="12" customWidth="1"/>
    <col min="6434" max="6656" width="0.88671875" style="12"/>
    <col min="6657" max="6657" width="11.109375" style="12" customWidth="1"/>
    <col min="6658" max="6658" width="44.6640625" style="12" bestFit="1" customWidth="1"/>
    <col min="6659" max="6659" width="8.6640625" style="12" bestFit="1" customWidth="1"/>
    <col min="6660" max="6660" width="17.5546875" style="12" customWidth="1"/>
    <col min="6661" max="6661" width="14.5546875" style="12" customWidth="1"/>
    <col min="6662" max="6662" width="21.44140625" style="12" customWidth="1"/>
    <col min="6663" max="6688" width="0.88671875" style="12"/>
    <col min="6689" max="6689" width="11.88671875" style="12" customWidth="1"/>
    <col min="6690" max="6912" width="0.88671875" style="12"/>
    <col min="6913" max="6913" width="11.109375" style="12" customWidth="1"/>
    <col min="6914" max="6914" width="44.6640625" style="12" bestFit="1" customWidth="1"/>
    <col min="6915" max="6915" width="8.6640625" style="12" bestFit="1" customWidth="1"/>
    <col min="6916" max="6916" width="17.5546875" style="12" customWidth="1"/>
    <col min="6917" max="6917" width="14.5546875" style="12" customWidth="1"/>
    <col min="6918" max="6918" width="21.44140625" style="12" customWidth="1"/>
    <col min="6919" max="6944" width="0.88671875" style="12"/>
    <col min="6945" max="6945" width="11.88671875" style="12" customWidth="1"/>
    <col min="6946" max="7168" width="0.88671875" style="12"/>
    <col min="7169" max="7169" width="11.109375" style="12" customWidth="1"/>
    <col min="7170" max="7170" width="44.6640625" style="12" bestFit="1" customWidth="1"/>
    <col min="7171" max="7171" width="8.6640625" style="12" bestFit="1" customWidth="1"/>
    <col min="7172" max="7172" width="17.5546875" style="12" customWidth="1"/>
    <col min="7173" max="7173" width="14.5546875" style="12" customWidth="1"/>
    <col min="7174" max="7174" width="21.44140625" style="12" customWidth="1"/>
    <col min="7175" max="7200" width="0.88671875" style="12"/>
    <col min="7201" max="7201" width="11.88671875" style="12" customWidth="1"/>
    <col min="7202" max="7424" width="0.88671875" style="12"/>
    <col min="7425" max="7425" width="11.109375" style="12" customWidth="1"/>
    <col min="7426" max="7426" width="44.6640625" style="12" bestFit="1" customWidth="1"/>
    <col min="7427" max="7427" width="8.6640625" style="12" bestFit="1" customWidth="1"/>
    <col min="7428" max="7428" width="17.5546875" style="12" customWidth="1"/>
    <col min="7429" max="7429" width="14.5546875" style="12" customWidth="1"/>
    <col min="7430" max="7430" width="21.44140625" style="12" customWidth="1"/>
    <col min="7431" max="7456" width="0.88671875" style="12"/>
    <col min="7457" max="7457" width="11.88671875" style="12" customWidth="1"/>
    <col min="7458" max="7680" width="0.88671875" style="12"/>
    <col min="7681" max="7681" width="11.109375" style="12" customWidth="1"/>
    <col min="7682" max="7682" width="44.6640625" style="12" bestFit="1" customWidth="1"/>
    <col min="7683" max="7683" width="8.6640625" style="12" bestFit="1" customWidth="1"/>
    <col min="7684" max="7684" width="17.5546875" style="12" customWidth="1"/>
    <col min="7685" max="7685" width="14.5546875" style="12" customWidth="1"/>
    <col min="7686" max="7686" width="21.44140625" style="12" customWidth="1"/>
    <col min="7687" max="7712" width="0.88671875" style="12"/>
    <col min="7713" max="7713" width="11.88671875" style="12" customWidth="1"/>
    <col min="7714" max="7936" width="0.88671875" style="12"/>
    <col min="7937" max="7937" width="11.109375" style="12" customWidth="1"/>
    <col min="7938" max="7938" width="44.6640625" style="12" bestFit="1" customWidth="1"/>
    <col min="7939" max="7939" width="8.6640625" style="12" bestFit="1" customWidth="1"/>
    <col min="7940" max="7940" width="17.5546875" style="12" customWidth="1"/>
    <col min="7941" max="7941" width="14.5546875" style="12" customWidth="1"/>
    <col min="7942" max="7942" width="21.44140625" style="12" customWidth="1"/>
    <col min="7943" max="7968" width="0.88671875" style="12"/>
    <col min="7969" max="7969" width="11.88671875" style="12" customWidth="1"/>
    <col min="7970" max="8192" width="0.88671875" style="12"/>
    <col min="8193" max="8193" width="11.109375" style="12" customWidth="1"/>
    <col min="8194" max="8194" width="44.6640625" style="12" bestFit="1" customWidth="1"/>
    <col min="8195" max="8195" width="8.6640625" style="12" bestFit="1" customWidth="1"/>
    <col min="8196" max="8196" width="17.5546875" style="12" customWidth="1"/>
    <col min="8197" max="8197" width="14.5546875" style="12" customWidth="1"/>
    <col min="8198" max="8198" width="21.44140625" style="12" customWidth="1"/>
    <col min="8199" max="8224" width="0.88671875" style="12"/>
    <col min="8225" max="8225" width="11.88671875" style="12" customWidth="1"/>
    <col min="8226" max="8448" width="0.88671875" style="12"/>
    <col min="8449" max="8449" width="11.109375" style="12" customWidth="1"/>
    <col min="8450" max="8450" width="44.6640625" style="12" bestFit="1" customWidth="1"/>
    <col min="8451" max="8451" width="8.6640625" style="12" bestFit="1" customWidth="1"/>
    <col min="8452" max="8452" width="17.5546875" style="12" customWidth="1"/>
    <col min="8453" max="8453" width="14.5546875" style="12" customWidth="1"/>
    <col min="8454" max="8454" width="21.44140625" style="12" customWidth="1"/>
    <col min="8455" max="8480" width="0.88671875" style="12"/>
    <col min="8481" max="8481" width="11.88671875" style="12" customWidth="1"/>
    <col min="8482" max="8704" width="0.88671875" style="12"/>
    <col min="8705" max="8705" width="11.109375" style="12" customWidth="1"/>
    <col min="8706" max="8706" width="44.6640625" style="12" bestFit="1" customWidth="1"/>
    <col min="8707" max="8707" width="8.6640625" style="12" bestFit="1" customWidth="1"/>
    <col min="8708" max="8708" width="17.5546875" style="12" customWidth="1"/>
    <col min="8709" max="8709" width="14.5546875" style="12" customWidth="1"/>
    <col min="8710" max="8710" width="21.44140625" style="12" customWidth="1"/>
    <col min="8711" max="8736" width="0.88671875" style="12"/>
    <col min="8737" max="8737" width="11.88671875" style="12" customWidth="1"/>
    <col min="8738" max="8960" width="0.88671875" style="12"/>
    <col min="8961" max="8961" width="11.109375" style="12" customWidth="1"/>
    <col min="8962" max="8962" width="44.6640625" style="12" bestFit="1" customWidth="1"/>
    <col min="8963" max="8963" width="8.6640625" style="12" bestFit="1" customWidth="1"/>
    <col min="8964" max="8964" width="17.5546875" style="12" customWidth="1"/>
    <col min="8965" max="8965" width="14.5546875" style="12" customWidth="1"/>
    <col min="8966" max="8966" width="21.44140625" style="12" customWidth="1"/>
    <col min="8967" max="8992" width="0.88671875" style="12"/>
    <col min="8993" max="8993" width="11.88671875" style="12" customWidth="1"/>
    <col min="8994" max="9216" width="0.88671875" style="12"/>
    <col min="9217" max="9217" width="11.109375" style="12" customWidth="1"/>
    <col min="9218" max="9218" width="44.6640625" style="12" bestFit="1" customWidth="1"/>
    <col min="9219" max="9219" width="8.6640625" style="12" bestFit="1" customWidth="1"/>
    <col min="9220" max="9220" width="17.5546875" style="12" customWidth="1"/>
    <col min="9221" max="9221" width="14.5546875" style="12" customWidth="1"/>
    <col min="9222" max="9222" width="21.44140625" style="12" customWidth="1"/>
    <col min="9223" max="9248" width="0.88671875" style="12"/>
    <col min="9249" max="9249" width="11.88671875" style="12" customWidth="1"/>
    <col min="9250" max="9472" width="0.88671875" style="12"/>
    <col min="9473" max="9473" width="11.109375" style="12" customWidth="1"/>
    <col min="9474" max="9474" width="44.6640625" style="12" bestFit="1" customWidth="1"/>
    <col min="9475" max="9475" width="8.6640625" style="12" bestFit="1" customWidth="1"/>
    <col min="9476" max="9476" width="17.5546875" style="12" customWidth="1"/>
    <col min="9477" max="9477" width="14.5546875" style="12" customWidth="1"/>
    <col min="9478" max="9478" width="21.44140625" style="12" customWidth="1"/>
    <col min="9479" max="9504" width="0.88671875" style="12"/>
    <col min="9505" max="9505" width="11.88671875" style="12" customWidth="1"/>
    <col min="9506" max="9728" width="0.88671875" style="12"/>
    <col min="9729" max="9729" width="11.109375" style="12" customWidth="1"/>
    <col min="9730" max="9730" width="44.6640625" style="12" bestFit="1" customWidth="1"/>
    <col min="9731" max="9731" width="8.6640625" style="12" bestFit="1" customWidth="1"/>
    <col min="9732" max="9732" width="17.5546875" style="12" customWidth="1"/>
    <col min="9733" max="9733" width="14.5546875" style="12" customWidth="1"/>
    <col min="9734" max="9734" width="21.44140625" style="12" customWidth="1"/>
    <col min="9735" max="9760" width="0.88671875" style="12"/>
    <col min="9761" max="9761" width="11.88671875" style="12" customWidth="1"/>
    <col min="9762" max="9984" width="0.88671875" style="12"/>
    <col min="9985" max="9985" width="11.109375" style="12" customWidth="1"/>
    <col min="9986" max="9986" width="44.6640625" style="12" bestFit="1" customWidth="1"/>
    <col min="9987" max="9987" width="8.6640625" style="12" bestFit="1" customWidth="1"/>
    <col min="9988" max="9988" width="17.5546875" style="12" customWidth="1"/>
    <col min="9989" max="9989" width="14.5546875" style="12" customWidth="1"/>
    <col min="9990" max="9990" width="21.44140625" style="12" customWidth="1"/>
    <col min="9991" max="10016" width="0.88671875" style="12"/>
    <col min="10017" max="10017" width="11.88671875" style="12" customWidth="1"/>
    <col min="10018" max="10240" width="0.88671875" style="12"/>
    <col min="10241" max="10241" width="11.109375" style="12" customWidth="1"/>
    <col min="10242" max="10242" width="44.6640625" style="12" bestFit="1" customWidth="1"/>
    <col min="10243" max="10243" width="8.6640625" style="12" bestFit="1" customWidth="1"/>
    <col min="10244" max="10244" width="17.5546875" style="12" customWidth="1"/>
    <col min="10245" max="10245" width="14.5546875" style="12" customWidth="1"/>
    <col min="10246" max="10246" width="21.44140625" style="12" customWidth="1"/>
    <col min="10247" max="10272" width="0.88671875" style="12"/>
    <col min="10273" max="10273" width="11.88671875" style="12" customWidth="1"/>
    <col min="10274" max="10496" width="0.88671875" style="12"/>
    <col min="10497" max="10497" width="11.109375" style="12" customWidth="1"/>
    <col min="10498" max="10498" width="44.6640625" style="12" bestFit="1" customWidth="1"/>
    <col min="10499" max="10499" width="8.6640625" style="12" bestFit="1" customWidth="1"/>
    <col min="10500" max="10500" width="17.5546875" style="12" customWidth="1"/>
    <col min="10501" max="10501" width="14.5546875" style="12" customWidth="1"/>
    <col min="10502" max="10502" width="21.44140625" style="12" customWidth="1"/>
    <col min="10503" max="10528" width="0.88671875" style="12"/>
    <col min="10529" max="10529" width="11.88671875" style="12" customWidth="1"/>
    <col min="10530" max="10752" width="0.88671875" style="12"/>
    <col min="10753" max="10753" width="11.109375" style="12" customWidth="1"/>
    <col min="10754" max="10754" width="44.6640625" style="12" bestFit="1" customWidth="1"/>
    <col min="10755" max="10755" width="8.6640625" style="12" bestFit="1" customWidth="1"/>
    <col min="10756" max="10756" width="17.5546875" style="12" customWidth="1"/>
    <col min="10757" max="10757" width="14.5546875" style="12" customWidth="1"/>
    <col min="10758" max="10758" width="21.44140625" style="12" customWidth="1"/>
    <col min="10759" max="10784" width="0.88671875" style="12"/>
    <col min="10785" max="10785" width="11.88671875" style="12" customWidth="1"/>
    <col min="10786" max="11008" width="0.88671875" style="12"/>
    <col min="11009" max="11009" width="11.109375" style="12" customWidth="1"/>
    <col min="11010" max="11010" width="44.6640625" style="12" bestFit="1" customWidth="1"/>
    <col min="11011" max="11011" width="8.6640625" style="12" bestFit="1" customWidth="1"/>
    <col min="11012" max="11012" width="17.5546875" style="12" customWidth="1"/>
    <col min="11013" max="11013" width="14.5546875" style="12" customWidth="1"/>
    <col min="11014" max="11014" width="21.44140625" style="12" customWidth="1"/>
    <col min="11015" max="11040" width="0.88671875" style="12"/>
    <col min="11041" max="11041" width="11.88671875" style="12" customWidth="1"/>
    <col min="11042" max="11264" width="0.88671875" style="12"/>
    <col min="11265" max="11265" width="11.109375" style="12" customWidth="1"/>
    <col min="11266" max="11266" width="44.6640625" style="12" bestFit="1" customWidth="1"/>
    <col min="11267" max="11267" width="8.6640625" style="12" bestFit="1" customWidth="1"/>
    <col min="11268" max="11268" width="17.5546875" style="12" customWidth="1"/>
    <col min="11269" max="11269" width="14.5546875" style="12" customWidth="1"/>
    <col min="11270" max="11270" width="21.44140625" style="12" customWidth="1"/>
    <col min="11271" max="11296" width="0.88671875" style="12"/>
    <col min="11297" max="11297" width="11.88671875" style="12" customWidth="1"/>
    <col min="11298" max="11520" width="0.88671875" style="12"/>
    <col min="11521" max="11521" width="11.109375" style="12" customWidth="1"/>
    <col min="11522" max="11522" width="44.6640625" style="12" bestFit="1" customWidth="1"/>
    <col min="11523" max="11523" width="8.6640625" style="12" bestFit="1" customWidth="1"/>
    <col min="11524" max="11524" width="17.5546875" style="12" customWidth="1"/>
    <col min="11525" max="11525" width="14.5546875" style="12" customWidth="1"/>
    <col min="11526" max="11526" width="21.44140625" style="12" customWidth="1"/>
    <col min="11527" max="11552" width="0.88671875" style="12"/>
    <col min="11553" max="11553" width="11.88671875" style="12" customWidth="1"/>
    <col min="11554" max="11776" width="0.88671875" style="12"/>
    <col min="11777" max="11777" width="11.109375" style="12" customWidth="1"/>
    <col min="11778" max="11778" width="44.6640625" style="12" bestFit="1" customWidth="1"/>
    <col min="11779" max="11779" width="8.6640625" style="12" bestFit="1" customWidth="1"/>
    <col min="11780" max="11780" width="17.5546875" style="12" customWidth="1"/>
    <col min="11781" max="11781" width="14.5546875" style="12" customWidth="1"/>
    <col min="11782" max="11782" width="21.44140625" style="12" customWidth="1"/>
    <col min="11783" max="11808" width="0.88671875" style="12"/>
    <col min="11809" max="11809" width="11.88671875" style="12" customWidth="1"/>
    <col min="11810" max="12032" width="0.88671875" style="12"/>
    <col min="12033" max="12033" width="11.109375" style="12" customWidth="1"/>
    <col min="12034" max="12034" width="44.6640625" style="12" bestFit="1" customWidth="1"/>
    <col min="12035" max="12035" width="8.6640625" style="12" bestFit="1" customWidth="1"/>
    <col min="12036" max="12036" width="17.5546875" style="12" customWidth="1"/>
    <col min="12037" max="12037" width="14.5546875" style="12" customWidth="1"/>
    <col min="12038" max="12038" width="21.44140625" style="12" customWidth="1"/>
    <col min="12039" max="12064" width="0.88671875" style="12"/>
    <col min="12065" max="12065" width="11.88671875" style="12" customWidth="1"/>
    <col min="12066" max="12288" width="0.88671875" style="12"/>
    <col min="12289" max="12289" width="11.109375" style="12" customWidth="1"/>
    <col min="12290" max="12290" width="44.6640625" style="12" bestFit="1" customWidth="1"/>
    <col min="12291" max="12291" width="8.6640625" style="12" bestFit="1" customWidth="1"/>
    <col min="12292" max="12292" width="17.5546875" style="12" customWidth="1"/>
    <col min="12293" max="12293" width="14.5546875" style="12" customWidth="1"/>
    <col min="12294" max="12294" width="21.44140625" style="12" customWidth="1"/>
    <col min="12295" max="12320" width="0.88671875" style="12"/>
    <col min="12321" max="12321" width="11.88671875" style="12" customWidth="1"/>
    <col min="12322" max="12544" width="0.88671875" style="12"/>
    <col min="12545" max="12545" width="11.109375" style="12" customWidth="1"/>
    <col min="12546" max="12546" width="44.6640625" style="12" bestFit="1" customWidth="1"/>
    <col min="12547" max="12547" width="8.6640625" style="12" bestFit="1" customWidth="1"/>
    <col min="12548" max="12548" width="17.5546875" style="12" customWidth="1"/>
    <col min="12549" max="12549" width="14.5546875" style="12" customWidth="1"/>
    <col min="12550" max="12550" width="21.44140625" style="12" customWidth="1"/>
    <col min="12551" max="12576" width="0.88671875" style="12"/>
    <col min="12577" max="12577" width="11.88671875" style="12" customWidth="1"/>
    <col min="12578" max="12800" width="0.88671875" style="12"/>
    <col min="12801" max="12801" width="11.109375" style="12" customWidth="1"/>
    <col min="12802" max="12802" width="44.6640625" style="12" bestFit="1" customWidth="1"/>
    <col min="12803" max="12803" width="8.6640625" style="12" bestFit="1" customWidth="1"/>
    <col min="12804" max="12804" width="17.5546875" style="12" customWidth="1"/>
    <col min="12805" max="12805" width="14.5546875" style="12" customWidth="1"/>
    <col min="12806" max="12806" width="21.44140625" style="12" customWidth="1"/>
    <col min="12807" max="12832" width="0.88671875" style="12"/>
    <col min="12833" max="12833" width="11.88671875" style="12" customWidth="1"/>
    <col min="12834" max="13056" width="0.88671875" style="12"/>
    <col min="13057" max="13057" width="11.109375" style="12" customWidth="1"/>
    <col min="13058" max="13058" width="44.6640625" style="12" bestFit="1" customWidth="1"/>
    <col min="13059" max="13059" width="8.6640625" style="12" bestFit="1" customWidth="1"/>
    <col min="13060" max="13060" width="17.5546875" style="12" customWidth="1"/>
    <col min="13061" max="13061" width="14.5546875" style="12" customWidth="1"/>
    <col min="13062" max="13062" width="21.44140625" style="12" customWidth="1"/>
    <col min="13063" max="13088" width="0.88671875" style="12"/>
    <col min="13089" max="13089" width="11.88671875" style="12" customWidth="1"/>
    <col min="13090" max="13312" width="0.88671875" style="12"/>
    <col min="13313" max="13313" width="11.109375" style="12" customWidth="1"/>
    <col min="13314" max="13314" width="44.6640625" style="12" bestFit="1" customWidth="1"/>
    <col min="13315" max="13315" width="8.6640625" style="12" bestFit="1" customWidth="1"/>
    <col min="13316" max="13316" width="17.5546875" style="12" customWidth="1"/>
    <col min="13317" max="13317" width="14.5546875" style="12" customWidth="1"/>
    <col min="13318" max="13318" width="21.44140625" style="12" customWidth="1"/>
    <col min="13319" max="13344" width="0.88671875" style="12"/>
    <col min="13345" max="13345" width="11.88671875" style="12" customWidth="1"/>
    <col min="13346" max="13568" width="0.88671875" style="12"/>
    <col min="13569" max="13569" width="11.109375" style="12" customWidth="1"/>
    <col min="13570" max="13570" width="44.6640625" style="12" bestFit="1" customWidth="1"/>
    <col min="13571" max="13571" width="8.6640625" style="12" bestFit="1" customWidth="1"/>
    <col min="13572" max="13572" width="17.5546875" style="12" customWidth="1"/>
    <col min="13573" max="13573" width="14.5546875" style="12" customWidth="1"/>
    <col min="13574" max="13574" width="21.44140625" style="12" customWidth="1"/>
    <col min="13575" max="13600" width="0.88671875" style="12"/>
    <col min="13601" max="13601" width="11.88671875" style="12" customWidth="1"/>
    <col min="13602" max="13824" width="0.88671875" style="12"/>
    <col min="13825" max="13825" width="11.109375" style="12" customWidth="1"/>
    <col min="13826" max="13826" width="44.6640625" style="12" bestFit="1" customWidth="1"/>
    <col min="13827" max="13827" width="8.6640625" style="12" bestFit="1" customWidth="1"/>
    <col min="13828" max="13828" width="17.5546875" style="12" customWidth="1"/>
    <col min="13829" max="13829" width="14.5546875" style="12" customWidth="1"/>
    <col min="13830" max="13830" width="21.44140625" style="12" customWidth="1"/>
    <col min="13831" max="13856" width="0.88671875" style="12"/>
    <col min="13857" max="13857" width="11.88671875" style="12" customWidth="1"/>
    <col min="13858" max="14080" width="0.88671875" style="12"/>
    <col min="14081" max="14081" width="11.109375" style="12" customWidth="1"/>
    <col min="14082" max="14082" width="44.6640625" style="12" bestFit="1" customWidth="1"/>
    <col min="14083" max="14083" width="8.6640625" style="12" bestFit="1" customWidth="1"/>
    <col min="14084" max="14084" width="17.5546875" style="12" customWidth="1"/>
    <col min="14085" max="14085" width="14.5546875" style="12" customWidth="1"/>
    <col min="14086" max="14086" width="21.44140625" style="12" customWidth="1"/>
    <col min="14087" max="14112" width="0.88671875" style="12"/>
    <col min="14113" max="14113" width="11.88671875" style="12" customWidth="1"/>
    <col min="14114" max="14336" width="0.88671875" style="12"/>
    <col min="14337" max="14337" width="11.109375" style="12" customWidth="1"/>
    <col min="14338" max="14338" width="44.6640625" style="12" bestFit="1" customWidth="1"/>
    <col min="14339" max="14339" width="8.6640625" style="12" bestFit="1" customWidth="1"/>
    <col min="14340" max="14340" width="17.5546875" style="12" customWidth="1"/>
    <col min="14341" max="14341" width="14.5546875" style="12" customWidth="1"/>
    <col min="14342" max="14342" width="21.44140625" style="12" customWidth="1"/>
    <col min="14343" max="14368" width="0.88671875" style="12"/>
    <col min="14369" max="14369" width="11.88671875" style="12" customWidth="1"/>
    <col min="14370" max="14592" width="0.88671875" style="12"/>
    <col min="14593" max="14593" width="11.109375" style="12" customWidth="1"/>
    <col min="14594" max="14594" width="44.6640625" style="12" bestFit="1" customWidth="1"/>
    <col min="14595" max="14595" width="8.6640625" style="12" bestFit="1" customWidth="1"/>
    <col min="14596" max="14596" width="17.5546875" style="12" customWidth="1"/>
    <col min="14597" max="14597" width="14.5546875" style="12" customWidth="1"/>
    <col min="14598" max="14598" width="21.44140625" style="12" customWidth="1"/>
    <col min="14599" max="14624" width="0.88671875" style="12"/>
    <col min="14625" max="14625" width="11.88671875" style="12" customWidth="1"/>
    <col min="14626" max="14848" width="0.88671875" style="12"/>
    <col min="14849" max="14849" width="11.109375" style="12" customWidth="1"/>
    <col min="14850" max="14850" width="44.6640625" style="12" bestFit="1" customWidth="1"/>
    <col min="14851" max="14851" width="8.6640625" style="12" bestFit="1" customWidth="1"/>
    <col min="14852" max="14852" width="17.5546875" style="12" customWidth="1"/>
    <col min="14853" max="14853" width="14.5546875" style="12" customWidth="1"/>
    <col min="14854" max="14854" width="21.44140625" style="12" customWidth="1"/>
    <col min="14855" max="14880" width="0.88671875" style="12"/>
    <col min="14881" max="14881" width="11.88671875" style="12" customWidth="1"/>
    <col min="14882" max="15104" width="0.88671875" style="12"/>
    <col min="15105" max="15105" width="11.109375" style="12" customWidth="1"/>
    <col min="15106" max="15106" width="44.6640625" style="12" bestFit="1" customWidth="1"/>
    <col min="15107" max="15107" width="8.6640625" style="12" bestFit="1" customWidth="1"/>
    <col min="15108" max="15108" width="17.5546875" style="12" customWidth="1"/>
    <col min="15109" max="15109" width="14.5546875" style="12" customWidth="1"/>
    <col min="15110" max="15110" width="21.44140625" style="12" customWidth="1"/>
    <col min="15111" max="15136" width="0.88671875" style="12"/>
    <col min="15137" max="15137" width="11.88671875" style="12" customWidth="1"/>
    <col min="15138" max="15360" width="0.88671875" style="12"/>
    <col min="15361" max="15361" width="11.109375" style="12" customWidth="1"/>
    <col min="15362" max="15362" width="44.6640625" style="12" bestFit="1" customWidth="1"/>
    <col min="15363" max="15363" width="8.6640625" style="12" bestFit="1" customWidth="1"/>
    <col min="15364" max="15364" width="17.5546875" style="12" customWidth="1"/>
    <col min="15365" max="15365" width="14.5546875" style="12" customWidth="1"/>
    <col min="15366" max="15366" width="21.44140625" style="12" customWidth="1"/>
    <col min="15367" max="15392" width="0.88671875" style="12"/>
    <col min="15393" max="15393" width="11.88671875" style="12" customWidth="1"/>
    <col min="15394" max="15616" width="0.88671875" style="12"/>
    <col min="15617" max="15617" width="11.109375" style="12" customWidth="1"/>
    <col min="15618" max="15618" width="44.6640625" style="12" bestFit="1" customWidth="1"/>
    <col min="15619" max="15619" width="8.6640625" style="12" bestFit="1" customWidth="1"/>
    <col min="15620" max="15620" width="17.5546875" style="12" customWidth="1"/>
    <col min="15621" max="15621" width="14.5546875" style="12" customWidth="1"/>
    <col min="15622" max="15622" width="21.44140625" style="12" customWidth="1"/>
    <col min="15623" max="15648" width="0.88671875" style="12"/>
    <col min="15649" max="15649" width="11.88671875" style="12" customWidth="1"/>
    <col min="15650" max="15872" width="0.88671875" style="12"/>
    <col min="15873" max="15873" width="11.109375" style="12" customWidth="1"/>
    <col min="15874" max="15874" width="44.6640625" style="12" bestFit="1" customWidth="1"/>
    <col min="15875" max="15875" width="8.6640625" style="12" bestFit="1" customWidth="1"/>
    <col min="15876" max="15876" width="17.5546875" style="12" customWidth="1"/>
    <col min="15877" max="15877" width="14.5546875" style="12" customWidth="1"/>
    <col min="15878" max="15878" width="21.44140625" style="12" customWidth="1"/>
    <col min="15879" max="15904" width="0.88671875" style="12"/>
    <col min="15905" max="15905" width="11.88671875" style="12" customWidth="1"/>
    <col min="15906" max="16128" width="0.88671875" style="12"/>
    <col min="16129" max="16129" width="11.109375" style="12" customWidth="1"/>
    <col min="16130" max="16130" width="44.6640625" style="12" bestFit="1" customWidth="1"/>
    <col min="16131" max="16131" width="8.6640625" style="12" bestFit="1" customWidth="1"/>
    <col min="16132" max="16132" width="17.5546875" style="12" customWidth="1"/>
    <col min="16133" max="16133" width="14.5546875" style="12" customWidth="1"/>
    <col min="16134" max="16134" width="21.44140625" style="12" customWidth="1"/>
    <col min="16135" max="16160" width="0.88671875" style="12"/>
    <col min="16161" max="16161" width="11.88671875" style="12" customWidth="1"/>
    <col min="16162" max="16384" width="0.88671875" style="12"/>
  </cols>
  <sheetData>
    <row r="1" spans="1:6" s="11" customFormat="1" ht="12" customHeight="1" x14ac:dyDescent="0.25">
      <c r="D1" s="181"/>
    </row>
    <row r="2" spans="1:6" s="11" customFormat="1" ht="12" customHeight="1" x14ac:dyDescent="0.25">
      <c r="D2" s="181"/>
    </row>
    <row r="3" spans="1:6" s="11" customFormat="1" ht="12" customHeight="1" x14ac:dyDescent="0.25">
      <c r="D3" s="181"/>
    </row>
    <row r="4" spans="1:6" ht="21" customHeight="1" x14ac:dyDescent="0.25">
      <c r="D4" s="182"/>
    </row>
    <row r="5" spans="1:6" s="13" customFormat="1" ht="14.25" customHeight="1" x14ac:dyDescent="0.3">
      <c r="A5" s="186" t="s">
        <v>2</v>
      </c>
      <c r="B5" s="186"/>
      <c r="C5" s="186"/>
      <c r="D5" s="186"/>
      <c r="E5" s="186"/>
      <c r="F5" s="186"/>
    </row>
    <row r="6" spans="1:6" s="13" customFormat="1" ht="14.25" customHeight="1" x14ac:dyDescent="0.3">
      <c r="A6" s="186" t="s">
        <v>3</v>
      </c>
      <c r="B6" s="186"/>
      <c r="C6" s="186"/>
      <c r="D6" s="186"/>
      <c r="E6" s="186"/>
      <c r="F6" s="186"/>
    </row>
    <row r="7" spans="1:6" s="13" customFormat="1" ht="14.25" customHeight="1" x14ac:dyDescent="0.3">
      <c r="A7" s="186" t="s">
        <v>78</v>
      </c>
      <c r="B7" s="186"/>
      <c r="C7" s="186"/>
      <c r="D7" s="186"/>
      <c r="E7" s="186"/>
      <c r="F7" s="186"/>
    </row>
    <row r="8" spans="1:6" s="13" customFormat="1" ht="14.25" customHeight="1" x14ac:dyDescent="0.3">
      <c r="A8" s="186" t="s">
        <v>4</v>
      </c>
      <c r="B8" s="186"/>
      <c r="C8" s="186"/>
      <c r="D8" s="186"/>
      <c r="E8" s="186"/>
      <c r="F8" s="186"/>
    </row>
    <row r="9" spans="1:6" ht="9" customHeight="1" x14ac:dyDescent="0.25">
      <c r="D9" s="182"/>
    </row>
    <row r="10" spans="1:6" x14ac:dyDescent="0.25">
      <c r="B10" s="12" t="s">
        <v>79</v>
      </c>
      <c r="C10" s="31" t="s">
        <v>315</v>
      </c>
      <c r="D10" s="183"/>
      <c r="E10" s="31"/>
    </row>
    <row r="11" spans="1:6" ht="15.6" x14ac:dyDescent="0.3">
      <c r="A11" s="56" t="s">
        <v>80</v>
      </c>
      <c r="B11" s="212" t="s">
        <v>81</v>
      </c>
      <c r="C11" s="212"/>
      <c r="D11" s="182"/>
    </row>
    <row r="12" spans="1:6" ht="15.6" x14ac:dyDescent="0.3">
      <c r="A12" s="56" t="s">
        <v>82</v>
      </c>
      <c r="B12" s="213" t="s">
        <v>202</v>
      </c>
      <c r="C12" s="213"/>
      <c r="D12" s="182"/>
      <c r="E12" s="51"/>
    </row>
    <row r="13" spans="1:6" ht="15.6" x14ac:dyDescent="0.3">
      <c r="B13" s="56" t="s">
        <v>84</v>
      </c>
      <c r="C13" s="12" t="s">
        <v>300</v>
      </c>
      <c r="D13" s="182"/>
      <c r="F13" s="51"/>
    </row>
    <row r="14" spans="1:6" ht="7.8" customHeight="1" x14ac:dyDescent="0.25">
      <c r="D14" s="184"/>
      <c r="E14" s="51"/>
    </row>
    <row r="15" spans="1:6" s="24" customFormat="1" x14ac:dyDescent="0.25">
      <c r="A15" s="189" t="s">
        <v>5</v>
      </c>
      <c r="B15" s="190"/>
      <c r="C15" s="189" t="s">
        <v>50</v>
      </c>
      <c r="D15" s="190" t="s">
        <v>349</v>
      </c>
      <c r="E15" s="190"/>
      <c r="F15" s="189" t="s">
        <v>7</v>
      </c>
    </row>
    <row r="16" spans="1:6" s="24" customFormat="1" x14ac:dyDescent="0.25">
      <c r="A16" s="190"/>
      <c r="B16" s="190"/>
      <c r="C16" s="190"/>
      <c r="D16" s="119" t="s">
        <v>48</v>
      </c>
      <c r="E16" s="42" t="s">
        <v>8</v>
      </c>
      <c r="F16" s="189"/>
    </row>
    <row r="17" spans="1:6" s="24" customFormat="1" ht="15" customHeight="1" x14ac:dyDescent="0.25">
      <c r="A17" s="43" t="s">
        <v>9</v>
      </c>
      <c r="B17" s="44" t="s">
        <v>86</v>
      </c>
      <c r="C17" s="42" t="s">
        <v>44</v>
      </c>
      <c r="D17" s="119" t="s">
        <v>44</v>
      </c>
      <c r="E17" s="42" t="s">
        <v>44</v>
      </c>
      <c r="F17" s="45" t="s">
        <v>44</v>
      </c>
    </row>
    <row r="18" spans="1:6" s="24" customFormat="1" ht="30" customHeight="1" x14ac:dyDescent="0.25">
      <c r="A18" s="43" t="s">
        <v>11</v>
      </c>
      <c r="B18" s="44" t="s">
        <v>87</v>
      </c>
      <c r="C18" s="42" t="s">
        <v>10</v>
      </c>
      <c r="D18" s="57">
        <f>D19+D39+D49+D51+D53+D54</f>
        <v>1877293.6113363078</v>
      </c>
      <c r="E18" s="57">
        <f>2145296.07-E58</f>
        <v>1842455.3499999999</v>
      </c>
      <c r="F18" s="136"/>
    </row>
    <row r="19" spans="1:6" s="24" customFormat="1" ht="30" customHeight="1" x14ac:dyDescent="0.25">
      <c r="A19" s="43" t="s">
        <v>12</v>
      </c>
      <c r="B19" s="44" t="s">
        <v>13</v>
      </c>
      <c r="C19" s="42" t="s">
        <v>10</v>
      </c>
      <c r="D19" s="57">
        <v>873515.83133630781</v>
      </c>
      <c r="E19" s="57">
        <f>E20+E24+E26</f>
        <v>937892.82999999984</v>
      </c>
      <c r="F19" s="136"/>
    </row>
    <row r="20" spans="1:6" s="24" customFormat="1" ht="15" customHeight="1" x14ac:dyDescent="0.25">
      <c r="A20" s="43" t="s">
        <v>14</v>
      </c>
      <c r="B20" s="44" t="s">
        <v>15</v>
      </c>
      <c r="C20" s="42" t="s">
        <v>10</v>
      </c>
      <c r="D20" s="57" t="s">
        <v>44</v>
      </c>
      <c r="E20" s="57">
        <f>E21+E23</f>
        <v>130240.18999999999</v>
      </c>
      <c r="F20" s="136"/>
    </row>
    <row r="21" spans="1:6" s="24" customFormat="1" ht="31.8" customHeight="1" x14ac:dyDescent="0.25">
      <c r="A21" s="43" t="s">
        <v>16</v>
      </c>
      <c r="B21" s="44" t="s">
        <v>88</v>
      </c>
      <c r="C21" s="42" t="s">
        <v>10</v>
      </c>
      <c r="D21" s="57" t="s">
        <v>44</v>
      </c>
      <c r="E21" s="57">
        <v>107249.26</v>
      </c>
      <c r="F21" s="136"/>
    </row>
    <row r="22" spans="1:6" s="24" customFormat="1" ht="46.2" hidden="1" customHeight="1" x14ac:dyDescent="0.25">
      <c r="A22" s="43" t="s">
        <v>73</v>
      </c>
      <c r="B22" s="44" t="s">
        <v>17</v>
      </c>
      <c r="C22" s="42" t="s">
        <v>10</v>
      </c>
      <c r="D22" s="57"/>
      <c r="E22" s="57"/>
      <c r="F22" s="136" t="s">
        <v>331</v>
      </c>
    </row>
    <row r="23" spans="1:6" s="24" customFormat="1" ht="58.5" customHeight="1" x14ac:dyDescent="0.25">
      <c r="A23" s="43" t="s">
        <v>89</v>
      </c>
      <c r="B23" s="44" t="s">
        <v>90</v>
      </c>
      <c r="C23" s="42" t="s">
        <v>10</v>
      </c>
      <c r="D23" s="57" t="s">
        <v>44</v>
      </c>
      <c r="E23" s="57">
        <v>22990.929999999997</v>
      </c>
      <c r="F23" s="136"/>
    </row>
    <row r="24" spans="1:6" s="24" customFormat="1" ht="15" customHeight="1" x14ac:dyDescent="0.25">
      <c r="A24" s="43" t="s">
        <v>18</v>
      </c>
      <c r="B24" s="44" t="s">
        <v>19</v>
      </c>
      <c r="C24" s="42" t="s">
        <v>10</v>
      </c>
      <c r="D24" s="57" t="s">
        <v>44</v>
      </c>
      <c r="E24" s="57">
        <v>685569.04999999993</v>
      </c>
      <c r="F24" s="136"/>
    </row>
    <row r="25" spans="1:6" s="24" customFormat="1" ht="15" hidden="1" customHeight="1" x14ac:dyDescent="0.25">
      <c r="A25" s="43" t="s">
        <v>20</v>
      </c>
      <c r="B25" s="44" t="s">
        <v>17</v>
      </c>
      <c r="C25" s="42" t="s">
        <v>10</v>
      </c>
      <c r="D25" s="57"/>
      <c r="E25" s="57"/>
      <c r="F25" s="136"/>
    </row>
    <row r="26" spans="1:6" s="24" customFormat="1" ht="15" customHeight="1" x14ac:dyDescent="0.25">
      <c r="A26" s="43" t="s">
        <v>21</v>
      </c>
      <c r="B26" s="58" t="s">
        <v>92</v>
      </c>
      <c r="C26" s="42" t="s">
        <v>10</v>
      </c>
      <c r="D26" s="57" t="s">
        <v>44</v>
      </c>
      <c r="E26" s="57">
        <f>E27+E28</f>
        <v>122083.58999999998</v>
      </c>
      <c r="F26" s="136"/>
    </row>
    <row r="27" spans="1:6" s="24" customFormat="1" ht="15" customHeight="1" x14ac:dyDescent="0.25">
      <c r="A27" s="43" t="s">
        <v>93</v>
      </c>
      <c r="B27" s="44" t="s">
        <v>94</v>
      </c>
      <c r="C27" s="42" t="s">
        <v>10</v>
      </c>
      <c r="D27" s="57" t="s">
        <v>44</v>
      </c>
      <c r="E27" s="57">
        <v>9.4</v>
      </c>
      <c r="F27" s="136"/>
    </row>
    <row r="28" spans="1:6" s="24" customFormat="1" ht="20.399999999999999" customHeight="1" x14ac:dyDescent="0.25">
      <c r="A28" s="43" t="s">
        <v>95</v>
      </c>
      <c r="B28" s="44" t="s">
        <v>96</v>
      </c>
      <c r="C28" s="42" t="s">
        <v>10</v>
      </c>
      <c r="D28" s="57" t="s">
        <v>44</v>
      </c>
      <c r="E28" s="57">
        <f>SUM(E29:E38)</f>
        <v>122074.18999999999</v>
      </c>
      <c r="F28" s="136"/>
    </row>
    <row r="29" spans="1:6" s="24" customFormat="1" ht="16.8" customHeight="1" x14ac:dyDescent="0.25">
      <c r="A29" s="43" t="s">
        <v>301</v>
      </c>
      <c r="B29" s="44" t="s">
        <v>98</v>
      </c>
      <c r="C29" s="42"/>
      <c r="D29" s="57" t="s">
        <v>44</v>
      </c>
      <c r="E29" s="57">
        <v>3023.72</v>
      </c>
      <c r="F29" s="136"/>
    </row>
    <row r="30" spans="1:6" s="24" customFormat="1" ht="30" customHeight="1" x14ac:dyDescent="0.25">
      <c r="A30" s="43" t="s">
        <v>302</v>
      </c>
      <c r="B30" s="44" t="s">
        <v>205</v>
      </c>
      <c r="C30" s="42"/>
      <c r="D30" s="57" t="s">
        <v>44</v>
      </c>
      <c r="E30" s="57">
        <v>26445.88</v>
      </c>
      <c r="F30" s="136"/>
    </row>
    <row r="31" spans="1:6" s="24" customFormat="1" ht="30" customHeight="1" x14ac:dyDescent="0.25">
      <c r="A31" s="43" t="s">
        <v>101</v>
      </c>
      <c r="B31" s="44" t="s">
        <v>207</v>
      </c>
      <c r="C31" s="42"/>
      <c r="D31" s="57" t="s">
        <v>44</v>
      </c>
      <c r="E31" s="57">
        <v>6503.01</v>
      </c>
      <c r="F31" s="136"/>
    </row>
    <row r="32" spans="1:6" s="24" customFormat="1" ht="30" customHeight="1" x14ac:dyDescent="0.25">
      <c r="A32" s="43" t="s">
        <v>103</v>
      </c>
      <c r="B32" s="44" t="s">
        <v>208</v>
      </c>
      <c r="C32" s="42"/>
      <c r="D32" s="57" t="s">
        <v>44</v>
      </c>
      <c r="E32" s="57">
        <v>4073.61</v>
      </c>
      <c r="F32" s="136"/>
    </row>
    <row r="33" spans="1:22" s="24" customFormat="1" ht="18" customHeight="1" x14ac:dyDescent="0.25">
      <c r="A33" s="43" t="s">
        <v>105</v>
      </c>
      <c r="B33" s="44" t="s">
        <v>209</v>
      </c>
      <c r="C33" s="42"/>
      <c r="D33" s="57" t="s">
        <v>44</v>
      </c>
      <c r="E33" s="57">
        <v>26242.84</v>
      </c>
      <c r="F33" s="136"/>
    </row>
    <row r="34" spans="1:22" s="24" customFormat="1" ht="18" customHeight="1" x14ac:dyDescent="0.25">
      <c r="A34" s="43" t="s">
        <v>107</v>
      </c>
      <c r="B34" s="44" t="s">
        <v>100</v>
      </c>
      <c r="C34" s="42"/>
      <c r="D34" s="57" t="s">
        <v>44</v>
      </c>
      <c r="E34" s="57">
        <v>6039.1100000000006</v>
      </c>
      <c r="F34" s="136"/>
    </row>
    <row r="35" spans="1:22" s="24" customFormat="1" ht="18" customHeight="1" x14ac:dyDescent="0.25">
      <c r="A35" s="43" t="s">
        <v>227</v>
      </c>
      <c r="B35" s="44" t="s">
        <v>102</v>
      </c>
      <c r="C35" s="42"/>
      <c r="D35" s="57" t="s">
        <v>44</v>
      </c>
      <c r="E35" s="57">
        <v>3921.29</v>
      </c>
      <c r="F35" s="136"/>
    </row>
    <row r="36" spans="1:22" s="24" customFormat="1" ht="30" customHeight="1" x14ac:dyDescent="0.25">
      <c r="A36" s="43" t="s">
        <v>228</v>
      </c>
      <c r="B36" s="44" t="s">
        <v>104</v>
      </c>
      <c r="C36" s="42"/>
      <c r="D36" s="57" t="s">
        <v>44</v>
      </c>
      <c r="E36" s="57">
        <v>5846.04</v>
      </c>
      <c r="F36" s="136"/>
    </row>
    <row r="37" spans="1:22" s="24" customFormat="1" ht="19.2" customHeight="1" x14ac:dyDescent="0.25">
      <c r="A37" s="43" t="s">
        <v>230</v>
      </c>
      <c r="B37" s="44" t="s">
        <v>106</v>
      </c>
      <c r="C37" s="42"/>
      <c r="D37" s="57" t="s">
        <v>44</v>
      </c>
      <c r="E37" s="57">
        <v>7042.02</v>
      </c>
      <c r="F37" s="136"/>
    </row>
    <row r="38" spans="1:22" s="24" customFormat="1" ht="19.2" customHeight="1" x14ac:dyDescent="0.25">
      <c r="A38" s="43" t="s">
        <v>231</v>
      </c>
      <c r="B38" s="44" t="s">
        <v>108</v>
      </c>
      <c r="C38" s="42"/>
      <c r="D38" s="57" t="s">
        <v>44</v>
      </c>
      <c r="E38" s="57">
        <v>32936.67</v>
      </c>
      <c r="F38" s="136"/>
    </row>
    <row r="39" spans="1:22" s="24" customFormat="1" ht="30" customHeight="1" x14ac:dyDescent="0.25">
      <c r="A39" s="43" t="s">
        <v>22</v>
      </c>
      <c r="B39" s="44" t="s">
        <v>23</v>
      </c>
      <c r="C39" s="42" t="s">
        <v>10</v>
      </c>
      <c r="D39" s="57">
        <f>SUM(D40:D46)</f>
        <v>477056.89</v>
      </c>
      <c r="E39" s="57">
        <f>SUM(E40:E46)</f>
        <v>415261.85200000001</v>
      </c>
      <c r="F39" s="136"/>
    </row>
    <row r="40" spans="1:22" s="24" customFormat="1" ht="58.95" customHeight="1" x14ac:dyDescent="0.25">
      <c r="A40" s="43" t="s">
        <v>24</v>
      </c>
      <c r="B40" s="44" t="s">
        <v>337</v>
      </c>
      <c r="C40" s="42" t="s">
        <v>10</v>
      </c>
      <c r="D40" s="57">
        <v>235565</v>
      </c>
      <c r="E40" s="57">
        <v>211237.56</v>
      </c>
      <c r="F40" s="136" t="s">
        <v>338</v>
      </c>
    </row>
    <row r="41" spans="1:22" s="24" customFormat="1" ht="45" customHeight="1" x14ac:dyDescent="0.25">
      <c r="A41" s="43" t="s">
        <v>25</v>
      </c>
      <c r="B41" s="44" t="s">
        <v>109</v>
      </c>
      <c r="C41" s="42" t="s">
        <v>10</v>
      </c>
      <c r="D41" s="57">
        <v>0</v>
      </c>
      <c r="E41" s="57">
        <v>0</v>
      </c>
      <c r="F41" s="136"/>
    </row>
    <row r="42" spans="1:22" s="24" customFormat="1" ht="36" customHeight="1" x14ac:dyDescent="0.25">
      <c r="A42" s="43" t="s">
        <v>27</v>
      </c>
      <c r="B42" s="44" t="s">
        <v>110</v>
      </c>
      <c r="C42" s="42" t="s">
        <v>10</v>
      </c>
      <c r="D42" s="57">
        <v>0</v>
      </c>
      <c r="E42" s="57">
        <v>13285.83</v>
      </c>
      <c r="F42" s="136" t="s">
        <v>328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22" s="24" customFormat="1" ht="146.4" customHeight="1" x14ac:dyDescent="0.25">
      <c r="A43" s="43" t="s">
        <v>29</v>
      </c>
      <c r="B43" s="44" t="s">
        <v>26</v>
      </c>
      <c r="C43" s="42" t="s">
        <v>10</v>
      </c>
      <c r="D43" s="57">
        <v>136646.07</v>
      </c>
      <c r="E43" s="57">
        <v>202698.51</v>
      </c>
      <c r="F43" s="140" t="s">
        <v>345</v>
      </c>
    </row>
    <row r="44" spans="1:22" s="24" customFormat="1" ht="57" customHeight="1" x14ac:dyDescent="0.25">
      <c r="A44" s="43" t="s">
        <v>31</v>
      </c>
      <c r="B44" s="44" t="s">
        <v>28</v>
      </c>
      <c r="C44" s="42" t="s">
        <v>10</v>
      </c>
      <c r="D44" s="57">
        <v>73889.429999999993</v>
      </c>
      <c r="E44" s="57">
        <v>-42233.468000000001</v>
      </c>
      <c r="F44" s="136" t="s">
        <v>385</v>
      </c>
    </row>
    <row r="45" spans="1:22" s="24" customFormat="1" ht="15" customHeight="1" x14ac:dyDescent="0.25">
      <c r="A45" s="43" t="s">
        <v>33</v>
      </c>
      <c r="B45" s="44" t="s">
        <v>30</v>
      </c>
      <c r="C45" s="42" t="s">
        <v>10</v>
      </c>
      <c r="D45" s="57">
        <v>30956.39</v>
      </c>
      <c r="E45" s="57">
        <v>30273.420000000002</v>
      </c>
      <c r="F45" s="136"/>
    </row>
    <row r="46" spans="1:22" s="24" customFormat="1" ht="103.8" customHeight="1" x14ac:dyDescent="0.25">
      <c r="A46" s="43" t="s">
        <v>111</v>
      </c>
      <c r="B46" s="44" t="s">
        <v>112</v>
      </c>
      <c r="C46" s="42" t="s">
        <v>10</v>
      </c>
      <c r="D46" s="120">
        <v>0</v>
      </c>
      <c r="E46" s="57">
        <v>0</v>
      </c>
      <c r="F46" s="136" t="s">
        <v>386</v>
      </c>
    </row>
    <row r="47" spans="1:22" s="24" customFormat="1" ht="30" customHeight="1" x14ac:dyDescent="0.25">
      <c r="A47" s="43" t="s">
        <v>113</v>
      </c>
      <c r="B47" s="44" t="s">
        <v>114</v>
      </c>
      <c r="C47" s="42" t="s">
        <v>115</v>
      </c>
      <c r="D47" s="130" t="s">
        <v>44</v>
      </c>
      <c r="E47" s="130">
        <v>1125</v>
      </c>
      <c r="F47" s="136"/>
    </row>
    <row r="48" spans="1:22" s="24" customFormat="1" ht="111.75" customHeight="1" x14ac:dyDescent="0.25">
      <c r="A48" s="43" t="s">
        <v>116</v>
      </c>
      <c r="B48" s="44" t="s">
        <v>117</v>
      </c>
      <c r="C48" s="42" t="s">
        <v>10</v>
      </c>
      <c r="D48" s="57">
        <v>0</v>
      </c>
      <c r="E48" s="57">
        <v>0</v>
      </c>
      <c r="F48" s="136"/>
    </row>
    <row r="49" spans="1:6" s="24" customFormat="1" ht="15" customHeight="1" x14ac:dyDescent="0.25">
      <c r="A49" s="43" t="s">
        <v>34</v>
      </c>
      <c r="B49" s="44" t="s">
        <v>118</v>
      </c>
      <c r="C49" s="42" t="s">
        <v>10</v>
      </c>
      <c r="D49" s="57">
        <v>321788.51</v>
      </c>
      <c r="E49" s="57">
        <v>330686.55690141564</v>
      </c>
      <c r="F49" s="214" t="s">
        <v>341</v>
      </c>
    </row>
    <row r="50" spans="1:6" s="24" customFormat="1" ht="30" customHeight="1" x14ac:dyDescent="0.25">
      <c r="A50" s="43" t="s">
        <v>35</v>
      </c>
      <c r="B50" s="44" t="s">
        <v>119</v>
      </c>
      <c r="C50" s="42" t="s">
        <v>10</v>
      </c>
      <c r="D50" s="57" t="s">
        <v>350</v>
      </c>
      <c r="E50" s="57">
        <v>95817.788911694894</v>
      </c>
      <c r="F50" s="215"/>
    </row>
    <row r="51" spans="1:6" s="24" customFormat="1" ht="15" customHeight="1" x14ac:dyDescent="0.25">
      <c r="A51" s="43" t="s">
        <v>36</v>
      </c>
      <c r="B51" s="44" t="s">
        <v>120</v>
      </c>
      <c r="C51" s="42" t="s">
        <v>10</v>
      </c>
      <c r="D51" s="57">
        <v>344373.35</v>
      </c>
      <c r="E51" s="57">
        <f>E18-E19-E39-E49</f>
        <v>158614.11109858437</v>
      </c>
      <c r="F51" s="215"/>
    </row>
    <row r="52" spans="1:6" s="24" customFormat="1" ht="30" customHeight="1" x14ac:dyDescent="0.25">
      <c r="A52" s="43" t="s">
        <v>37</v>
      </c>
      <c r="B52" s="44" t="s">
        <v>119</v>
      </c>
      <c r="C52" s="42" t="s">
        <v>10</v>
      </c>
      <c r="D52" s="57" t="s">
        <v>350</v>
      </c>
      <c r="E52" s="57">
        <v>0</v>
      </c>
      <c r="F52" s="216"/>
    </row>
    <row r="53" spans="1:6" s="24" customFormat="1" ht="30" customHeight="1" x14ac:dyDescent="0.25">
      <c r="A53" s="43" t="s">
        <v>38</v>
      </c>
      <c r="B53" s="44" t="s">
        <v>39</v>
      </c>
      <c r="C53" s="42" t="s">
        <v>10</v>
      </c>
      <c r="D53" s="57">
        <v>-46589</v>
      </c>
      <c r="E53" s="57" t="s">
        <v>44</v>
      </c>
      <c r="F53" s="136"/>
    </row>
    <row r="54" spans="1:6" s="24" customFormat="1" ht="30" customHeight="1" x14ac:dyDescent="0.25">
      <c r="A54" s="43" t="s">
        <v>49</v>
      </c>
      <c r="B54" s="44" t="s">
        <v>121</v>
      </c>
      <c r="C54" s="42" t="s">
        <v>10</v>
      </c>
      <c r="D54" s="57">
        <v>-92851.970000000059</v>
      </c>
      <c r="E54" s="57" t="s">
        <v>44</v>
      </c>
      <c r="F54" s="136"/>
    </row>
    <row r="55" spans="1:6" s="24" customFormat="1" ht="15" customHeight="1" x14ac:dyDescent="0.25">
      <c r="A55" s="43" t="s">
        <v>122</v>
      </c>
      <c r="B55" s="44" t="s">
        <v>123</v>
      </c>
      <c r="C55" s="42" t="s">
        <v>10</v>
      </c>
      <c r="D55" s="57">
        <v>0</v>
      </c>
      <c r="E55" s="57" t="s">
        <v>44</v>
      </c>
      <c r="F55" s="136"/>
    </row>
    <row r="56" spans="1:6" s="24" customFormat="1" ht="15" customHeight="1" x14ac:dyDescent="0.25">
      <c r="A56" s="43" t="s">
        <v>124</v>
      </c>
      <c r="B56" s="44" t="s">
        <v>125</v>
      </c>
      <c r="C56" s="42" t="s">
        <v>10</v>
      </c>
      <c r="D56" s="57">
        <v>0</v>
      </c>
      <c r="E56" s="57" t="s">
        <v>44</v>
      </c>
      <c r="F56" s="136"/>
    </row>
    <row r="57" spans="1:6" s="24" customFormat="1" ht="30" hidden="1" customHeight="1" x14ac:dyDescent="0.25">
      <c r="A57" s="43" t="s">
        <v>40</v>
      </c>
      <c r="B57" s="44" t="s">
        <v>210</v>
      </c>
      <c r="C57" s="42" t="s">
        <v>10</v>
      </c>
      <c r="D57" s="57"/>
      <c r="E57" s="57"/>
      <c r="F57" s="136"/>
    </row>
    <row r="58" spans="1:6" s="24" customFormat="1" ht="49.2" customHeight="1" x14ac:dyDescent="0.25">
      <c r="A58" s="43" t="s">
        <v>41</v>
      </c>
      <c r="B58" s="44" t="s">
        <v>126</v>
      </c>
      <c r="C58" s="42" t="s">
        <v>10</v>
      </c>
      <c r="D58" s="57">
        <v>369931.37</v>
      </c>
      <c r="E58" s="57">
        <v>302840.71999999997</v>
      </c>
      <c r="F58" s="136" t="s">
        <v>329</v>
      </c>
    </row>
    <row r="59" spans="1:6" s="24" customFormat="1" ht="15" customHeight="1" x14ac:dyDescent="0.25">
      <c r="A59" s="43" t="s">
        <v>12</v>
      </c>
      <c r="B59" s="44" t="s">
        <v>127</v>
      </c>
      <c r="C59" s="42" t="s">
        <v>128</v>
      </c>
      <c r="D59" s="57">
        <v>219.08</v>
      </c>
      <c r="E59" s="57">
        <v>226.62647200000021</v>
      </c>
      <c r="F59" s="136"/>
    </row>
    <row r="60" spans="1:6" s="24" customFormat="1" ht="47.4" customHeight="1" x14ac:dyDescent="0.25">
      <c r="A60" s="43" t="s">
        <v>22</v>
      </c>
      <c r="B60" s="44" t="s">
        <v>129</v>
      </c>
      <c r="C60" s="42" t="s">
        <v>316</v>
      </c>
      <c r="D60" s="57">
        <f>D58/D59</f>
        <v>1688.5675095855395</v>
      </c>
      <c r="E60" s="57">
        <f>E58/E59</f>
        <v>1336.2989651094233</v>
      </c>
      <c r="F60" s="136" t="s">
        <v>329</v>
      </c>
    </row>
    <row r="61" spans="1:6" s="24" customFormat="1" ht="15" customHeight="1" x14ac:dyDescent="0.25">
      <c r="A61" s="43" t="s">
        <v>42</v>
      </c>
      <c r="B61" s="44" t="s">
        <v>131</v>
      </c>
      <c r="C61" s="42" t="s">
        <v>44</v>
      </c>
      <c r="D61" s="57" t="s">
        <v>44</v>
      </c>
      <c r="E61" s="57" t="s">
        <v>44</v>
      </c>
      <c r="F61" s="143"/>
    </row>
    <row r="62" spans="1:6" s="24" customFormat="1" ht="29.4" customHeight="1" x14ac:dyDescent="0.25">
      <c r="A62" s="43" t="s">
        <v>11</v>
      </c>
      <c r="B62" s="44" t="s">
        <v>132</v>
      </c>
      <c r="C62" s="42" t="s">
        <v>43</v>
      </c>
      <c r="D62" s="170">
        <v>11</v>
      </c>
      <c r="E62" s="57" t="s">
        <v>44</v>
      </c>
      <c r="F62" s="143"/>
    </row>
    <row r="63" spans="1:6" s="24" customFormat="1" ht="30" customHeight="1" x14ac:dyDescent="0.25">
      <c r="A63" s="43" t="s">
        <v>12</v>
      </c>
      <c r="B63" s="44" t="s">
        <v>45</v>
      </c>
      <c r="C63" s="42" t="s">
        <v>43</v>
      </c>
      <c r="D63" s="170">
        <v>11</v>
      </c>
      <c r="E63" s="57" t="s">
        <v>44</v>
      </c>
      <c r="F63" s="143"/>
    </row>
    <row r="64" spans="1:6" s="24" customFormat="1" ht="57" customHeight="1" x14ac:dyDescent="0.25">
      <c r="A64" s="43" t="s">
        <v>133</v>
      </c>
      <c r="B64" s="44" t="s">
        <v>134</v>
      </c>
      <c r="C64" s="42" t="s">
        <v>44</v>
      </c>
      <c r="D64" s="57" t="s">
        <v>44</v>
      </c>
      <c r="E64" s="57" t="s">
        <v>44</v>
      </c>
      <c r="F64" s="143"/>
    </row>
    <row r="65" spans="1:6" s="24" customFormat="1" ht="16.2" customHeight="1" x14ac:dyDescent="0.25">
      <c r="A65" s="43" t="s">
        <v>11</v>
      </c>
      <c r="B65" s="44" t="s">
        <v>135</v>
      </c>
      <c r="C65" s="42" t="s">
        <v>136</v>
      </c>
      <c r="D65" s="57" t="s">
        <v>350</v>
      </c>
      <c r="E65" s="130">
        <v>120698</v>
      </c>
      <c r="F65" s="143"/>
    </row>
    <row r="66" spans="1:6" s="24" customFormat="1" ht="15" customHeight="1" x14ac:dyDescent="0.25">
      <c r="A66" s="43" t="s">
        <v>46</v>
      </c>
      <c r="B66" s="44" t="s">
        <v>137</v>
      </c>
      <c r="C66" s="42" t="s">
        <v>138</v>
      </c>
      <c r="D66" s="120" t="s">
        <v>350</v>
      </c>
      <c r="E66" s="57">
        <f>E67+E68+E69</f>
        <v>1546</v>
      </c>
      <c r="F66" s="143"/>
    </row>
    <row r="67" spans="1:6" s="24" customFormat="1" ht="30" customHeight="1" x14ac:dyDescent="0.25">
      <c r="A67" s="43" t="s">
        <v>139</v>
      </c>
      <c r="B67" s="46" t="s">
        <v>140</v>
      </c>
      <c r="C67" s="42" t="s">
        <v>138</v>
      </c>
      <c r="D67" s="120" t="s">
        <v>350</v>
      </c>
      <c r="E67" s="57">
        <v>890.8</v>
      </c>
      <c r="F67" s="143"/>
    </row>
    <row r="68" spans="1:6" s="24" customFormat="1" ht="30" customHeight="1" x14ac:dyDescent="0.25">
      <c r="A68" s="43" t="s">
        <v>141</v>
      </c>
      <c r="B68" s="46" t="s">
        <v>142</v>
      </c>
      <c r="C68" s="42" t="s">
        <v>138</v>
      </c>
      <c r="D68" s="120" t="s">
        <v>350</v>
      </c>
      <c r="E68" s="57">
        <v>213.1</v>
      </c>
      <c r="F68" s="143"/>
    </row>
    <row r="69" spans="1:6" s="24" customFormat="1" ht="30" customHeight="1" x14ac:dyDescent="0.25">
      <c r="A69" s="43" t="s">
        <v>143</v>
      </c>
      <c r="B69" s="46" t="s">
        <v>144</v>
      </c>
      <c r="C69" s="42" t="s">
        <v>138</v>
      </c>
      <c r="D69" s="120" t="s">
        <v>350</v>
      </c>
      <c r="E69" s="57">
        <v>442.1</v>
      </c>
      <c r="F69" s="143"/>
    </row>
    <row r="70" spans="1:6" s="24" customFormat="1" ht="30" customHeight="1" x14ac:dyDescent="0.25">
      <c r="A70" s="43" t="s">
        <v>145</v>
      </c>
      <c r="B70" s="46" t="s">
        <v>146</v>
      </c>
      <c r="C70" s="42" t="s">
        <v>138</v>
      </c>
      <c r="D70" s="120" t="s">
        <v>350</v>
      </c>
      <c r="E70" s="57">
        <v>0</v>
      </c>
      <c r="F70" s="143"/>
    </row>
    <row r="71" spans="1:6" s="24" customFormat="1" ht="30" customHeight="1" x14ac:dyDescent="0.25">
      <c r="A71" s="43" t="s">
        <v>64</v>
      </c>
      <c r="B71" s="46" t="s">
        <v>147</v>
      </c>
      <c r="C71" s="42" t="s">
        <v>148</v>
      </c>
      <c r="D71" s="120" t="s">
        <v>350</v>
      </c>
      <c r="E71" s="57">
        <v>13820.810000000001</v>
      </c>
      <c r="F71" s="136"/>
    </row>
    <row r="72" spans="1:6" s="24" customFormat="1" ht="30" customHeight="1" x14ac:dyDescent="0.25">
      <c r="A72" s="43" t="s">
        <v>212</v>
      </c>
      <c r="B72" s="138" t="s">
        <v>150</v>
      </c>
      <c r="C72" s="42" t="s">
        <v>148</v>
      </c>
      <c r="D72" s="120" t="s">
        <v>350</v>
      </c>
      <c r="E72" s="57">
        <v>1195.17</v>
      </c>
      <c r="F72" s="136"/>
    </row>
    <row r="73" spans="1:6" s="24" customFormat="1" ht="30" customHeight="1" x14ac:dyDescent="0.25">
      <c r="A73" s="43" t="s">
        <v>213</v>
      </c>
      <c r="B73" s="138" t="s">
        <v>152</v>
      </c>
      <c r="C73" s="42" t="s">
        <v>148</v>
      </c>
      <c r="D73" s="120" t="s">
        <v>350</v>
      </c>
      <c r="E73" s="57">
        <v>668.3</v>
      </c>
      <c r="F73" s="136"/>
    </row>
    <row r="74" spans="1:6" s="24" customFormat="1" ht="30" customHeight="1" x14ac:dyDescent="0.25">
      <c r="A74" s="43" t="s">
        <v>238</v>
      </c>
      <c r="B74" s="138" t="s">
        <v>154</v>
      </c>
      <c r="C74" s="42" t="s">
        <v>148</v>
      </c>
      <c r="D74" s="120" t="s">
        <v>350</v>
      </c>
      <c r="E74" s="57">
        <v>5348.8</v>
      </c>
      <c r="F74" s="136"/>
    </row>
    <row r="75" spans="1:6" s="24" customFormat="1" ht="30" customHeight="1" x14ac:dyDescent="0.25">
      <c r="A75" s="43" t="s">
        <v>240</v>
      </c>
      <c r="B75" s="138" t="s">
        <v>156</v>
      </c>
      <c r="C75" s="42" t="s">
        <v>148</v>
      </c>
      <c r="D75" s="120" t="s">
        <v>350</v>
      </c>
      <c r="E75" s="57">
        <v>6608.54</v>
      </c>
      <c r="F75" s="136"/>
    </row>
    <row r="76" spans="1:6" s="24" customFormat="1" ht="29.25" customHeight="1" x14ac:dyDescent="0.25">
      <c r="A76" s="43" t="s">
        <v>66</v>
      </c>
      <c r="B76" s="138" t="s">
        <v>157</v>
      </c>
      <c r="C76" s="42" t="s">
        <v>148</v>
      </c>
      <c r="D76" s="120" t="s">
        <v>350</v>
      </c>
      <c r="E76" s="57">
        <v>29090.78</v>
      </c>
      <c r="F76" s="136"/>
    </row>
    <row r="77" spans="1:6" s="24" customFormat="1" ht="30" customHeight="1" x14ac:dyDescent="0.25">
      <c r="A77" s="43" t="s">
        <v>214</v>
      </c>
      <c r="B77" s="44" t="s">
        <v>159</v>
      </c>
      <c r="C77" s="42" t="s">
        <v>148</v>
      </c>
      <c r="D77" s="120" t="s">
        <v>350</v>
      </c>
      <c r="E77" s="57">
        <v>20521.5</v>
      </c>
      <c r="F77" s="136"/>
    </row>
    <row r="78" spans="1:6" s="24" customFormat="1" ht="30" customHeight="1" x14ac:dyDescent="0.25">
      <c r="A78" s="43" t="s">
        <v>215</v>
      </c>
      <c r="B78" s="44" t="s">
        <v>161</v>
      </c>
      <c r="C78" s="42" t="s">
        <v>148</v>
      </c>
      <c r="D78" s="120" t="s">
        <v>350</v>
      </c>
      <c r="E78" s="57">
        <v>3962.1</v>
      </c>
      <c r="F78" s="136"/>
    </row>
    <row r="79" spans="1:6" s="24" customFormat="1" ht="30" customHeight="1" x14ac:dyDescent="0.25">
      <c r="A79" s="43" t="s">
        <v>244</v>
      </c>
      <c r="B79" s="44" t="s">
        <v>163</v>
      </c>
      <c r="C79" s="42" t="s">
        <v>148</v>
      </c>
      <c r="D79" s="120" t="s">
        <v>350</v>
      </c>
      <c r="E79" s="57">
        <v>4607.18</v>
      </c>
      <c r="F79" s="136"/>
    </row>
    <row r="80" spans="1:6" s="24" customFormat="1" ht="30" customHeight="1" x14ac:dyDescent="0.25">
      <c r="A80" s="43" t="s">
        <v>303</v>
      </c>
      <c r="B80" s="44" t="s">
        <v>165</v>
      </c>
      <c r="C80" s="42" t="s">
        <v>148</v>
      </c>
      <c r="D80" s="120" t="s">
        <v>350</v>
      </c>
      <c r="E80" s="57">
        <v>0</v>
      </c>
      <c r="F80" s="143"/>
    </row>
    <row r="81" spans="1:33" s="24" customFormat="1" ht="15" customHeight="1" x14ac:dyDescent="0.25">
      <c r="A81" s="43" t="s">
        <v>166</v>
      </c>
      <c r="B81" s="44" t="s">
        <v>167</v>
      </c>
      <c r="C81" s="42" t="s">
        <v>55</v>
      </c>
      <c r="D81" s="120" t="s">
        <v>350</v>
      </c>
      <c r="E81" s="57">
        <v>9569.27</v>
      </c>
      <c r="F81" s="136"/>
    </row>
    <row r="82" spans="1:33" s="24" customFormat="1" ht="30" customHeight="1" x14ac:dyDescent="0.25">
      <c r="A82" s="43" t="s">
        <v>216</v>
      </c>
      <c r="B82" s="44" t="s">
        <v>169</v>
      </c>
      <c r="C82" s="42" t="s">
        <v>55</v>
      </c>
      <c r="D82" s="120" t="s">
        <v>350</v>
      </c>
      <c r="E82" s="57">
        <v>819.57</v>
      </c>
      <c r="F82" s="143"/>
    </row>
    <row r="83" spans="1:33" s="24" customFormat="1" ht="30" customHeight="1" x14ac:dyDescent="0.25">
      <c r="A83" s="43" t="s">
        <v>217</v>
      </c>
      <c r="B83" s="44" t="s">
        <v>171</v>
      </c>
      <c r="C83" s="42" t="s">
        <v>55</v>
      </c>
      <c r="D83" s="120" t="s">
        <v>350</v>
      </c>
      <c r="E83" s="57">
        <v>496.5</v>
      </c>
      <c r="F83" s="143"/>
    </row>
    <row r="84" spans="1:33" s="24" customFormat="1" ht="30" customHeight="1" x14ac:dyDescent="0.25">
      <c r="A84" s="43" t="s">
        <v>297</v>
      </c>
      <c r="B84" s="44" t="s">
        <v>173</v>
      </c>
      <c r="C84" s="42" t="s">
        <v>55</v>
      </c>
      <c r="D84" s="120" t="s">
        <v>350</v>
      </c>
      <c r="E84" s="57">
        <v>4489</v>
      </c>
      <c r="F84" s="143"/>
    </row>
    <row r="85" spans="1:33" s="24" customFormat="1" ht="30" customHeight="1" x14ac:dyDescent="0.25">
      <c r="A85" s="43" t="s">
        <v>298</v>
      </c>
      <c r="B85" s="44" t="s">
        <v>175</v>
      </c>
      <c r="C85" s="42" t="s">
        <v>55</v>
      </c>
      <c r="D85" s="120" t="s">
        <v>350</v>
      </c>
      <c r="E85" s="57">
        <v>3764.2</v>
      </c>
      <c r="F85" s="143"/>
    </row>
    <row r="86" spans="1:33" s="24" customFormat="1" ht="15" customHeight="1" x14ac:dyDescent="0.25">
      <c r="A86" s="43" t="s">
        <v>176</v>
      </c>
      <c r="B86" s="44" t="s">
        <v>177</v>
      </c>
      <c r="C86" s="42" t="s">
        <v>43</v>
      </c>
      <c r="D86" s="120" t="s">
        <v>350</v>
      </c>
      <c r="E86" s="57">
        <v>0.56999999999999995</v>
      </c>
      <c r="F86" s="143"/>
    </row>
    <row r="87" spans="1:33" s="24" customFormat="1" ht="30" customHeight="1" x14ac:dyDescent="0.25">
      <c r="A87" s="43" t="s">
        <v>178</v>
      </c>
      <c r="B87" s="44" t="s">
        <v>179</v>
      </c>
      <c r="C87" s="42" t="s">
        <v>10</v>
      </c>
      <c r="D87" s="57">
        <f>'О движении активов КБФ'!D19</f>
        <v>94679.51</v>
      </c>
      <c r="E87" s="57">
        <f>142498.37+E88</f>
        <v>143018.2634</v>
      </c>
      <c r="F87" s="139"/>
    </row>
    <row r="88" spans="1:33" s="24" customFormat="1" ht="30" customHeight="1" x14ac:dyDescent="0.25">
      <c r="A88" s="43" t="s">
        <v>180</v>
      </c>
      <c r="B88" s="44" t="s">
        <v>181</v>
      </c>
      <c r="C88" s="42" t="s">
        <v>10</v>
      </c>
      <c r="D88" s="57">
        <v>0</v>
      </c>
      <c r="E88" s="57">
        <v>519.89340000000095</v>
      </c>
      <c r="F88" s="139"/>
    </row>
    <row r="89" spans="1:33" s="24" customFormat="1" ht="45" customHeight="1" x14ac:dyDescent="0.25">
      <c r="A89" s="43" t="s">
        <v>182</v>
      </c>
      <c r="B89" s="44" t="s">
        <v>183</v>
      </c>
      <c r="C89" s="42" t="s">
        <v>43</v>
      </c>
      <c r="D89" s="155">
        <v>0.14369199488407175</v>
      </c>
      <c r="E89" s="57" t="s">
        <v>44</v>
      </c>
      <c r="F89" s="143"/>
    </row>
    <row r="90" spans="1:33" ht="15" customHeight="1" x14ac:dyDescent="0.25">
      <c r="AG90" s="24"/>
    </row>
    <row r="91" spans="1:33" s="11" customFormat="1" x14ac:dyDescent="0.25">
      <c r="D91" s="117"/>
      <c r="AG91" s="24"/>
    </row>
    <row r="92" spans="1:33" s="11" customFormat="1" ht="68.25" customHeight="1" x14ac:dyDescent="0.25">
      <c r="A92" s="185" t="s">
        <v>184</v>
      </c>
      <c r="B92" s="211"/>
      <c r="C92" s="211"/>
      <c r="D92" s="211"/>
      <c r="E92" s="211"/>
      <c r="F92" s="211"/>
    </row>
    <row r="93" spans="1:33" s="11" customFormat="1" ht="25.5" customHeight="1" x14ac:dyDescent="0.25">
      <c r="A93" s="185" t="s">
        <v>185</v>
      </c>
      <c r="B93" s="211"/>
      <c r="C93" s="211"/>
      <c r="D93" s="211"/>
      <c r="E93" s="211"/>
      <c r="F93" s="211"/>
    </row>
    <row r="94" spans="1:33" s="11" customFormat="1" ht="50.25" customHeight="1" x14ac:dyDescent="0.25">
      <c r="A94" s="185" t="s">
        <v>186</v>
      </c>
      <c r="B94" s="211"/>
      <c r="C94" s="211"/>
      <c r="D94" s="211"/>
      <c r="E94" s="211"/>
      <c r="F94" s="211"/>
    </row>
    <row r="95" spans="1:33" s="11" customFormat="1" ht="25.5" customHeight="1" x14ac:dyDescent="0.25">
      <c r="A95" s="185" t="s">
        <v>187</v>
      </c>
      <c r="B95" s="211"/>
      <c r="C95" s="211"/>
      <c r="D95" s="211"/>
      <c r="E95" s="211"/>
      <c r="F95" s="211"/>
    </row>
    <row r="96" spans="1:33" s="11" customFormat="1" ht="25.5" customHeight="1" x14ac:dyDescent="0.25">
      <c r="A96" s="185" t="s">
        <v>188</v>
      </c>
      <c r="B96" s="211"/>
      <c r="C96" s="211"/>
      <c r="D96" s="211"/>
      <c r="E96" s="211"/>
      <c r="F96" s="211"/>
    </row>
    <row r="97" ht="3" customHeight="1" x14ac:dyDescent="0.25"/>
    <row r="98" ht="15" customHeight="1" x14ac:dyDescent="0.25"/>
  </sheetData>
  <mergeCells count="17">
    <mergeCell ref="A5:F5"/>
    <mergeCell ref="A6:F6"/>
    <mergeCell ref="A94:F94"/>
    <mergeCell ref="A95:F95"/>
    <mergeCell ref="A96:F96"/>
    <mergeCell ref="A7:F7"/>
    <mergeCell ref="A8:F8"/>
    <mergeCell ref="B11:C11"/>
    <mergeCell ref="B12:C12"/>
    <mergeCell ref="A15:A16"/>
    <mergeCell ref="B15:B16"/>
    <mergeCell ref="C15:C16"/>
    <mergeCell ref="D15:E15"/>
    <mergeCell ref="F15:F16"/>
    <mergeCell ref="A92:F92"/>
    <mergeCell ref="A93:F93"/>
    <mergeCell ref="F49:F52"/>
  </mergeCells>
  <dataValidations count="1">
    <dataValidation type="decimal" allowBlank="1" showInputMessage="1" showErrorMessage="1" error="Ввведеное значение неверно" sqref="E42">
      <formula1>-1000000000000000</formula1>
      <formula2>1000000000000000</formula2>
    </dataValidation>
  </dataValidations>
  <pageMargins left="0.7" right="0.7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43"/>
  <sheetViews>
    <sheetView view="pageBreakPreview" topLeftCell="A7" zoomScale="90" zoomScaleNormal="100" zoomScaleSheetLayoutView="90" workbookViewId="0">
      <selection activeCell="D40" sqref="D40"/>
    </sheetView>
  </sheetViews>
  <sheetFormatPr defaultColWidth="0.88671875" defaultRowHeight="14.4" x14ac:dyDescent="0.3"/>
  <cols>
    <col min="1" max="1" width="11.5546875" style="12" bestFit="1" customWidth="1"/>
    <col min="2" max="2" width="53.44140625" style="12" customWidth="1"/>
    <col min="3" max="3" width="13.6640625" style="12" customWidth="1"/>
    <col min="4" max="4" width="17.44140625" style="12" customWidth="1"/>
    <col min="5" max="5" width="16.88671875" style="12" customWidth="1"/>
    <col min="6" max="6" width="20.6640625" style="12" customWidth="1"/>
    <col min="7" max="7" width="23.109375" customWidth="1"/>
    <col min="8" max="9" width="20.21875" style="12" customWidth="1"/>
    <col min="10" max="256" width="0.88671875" style="12"/>
    <col min="257" max="257" width="11.5546875" style="12" bestFit="1" customWidth="1"/>
    <col min="258" max="258" width="53.44140625" style="12" customWidth="1"/>
    <col min="259" max="259" width="13.6640625" style="12" customWidth="1"/>
    <col min="260" max="260" width="17.44140625" style="12" customWidth="1"/>
    <col min="261" max="261" width="16.88671875" style="12" customWidth="1"/>
    <col min="262" max="262" width="18.88671875" style="12" customWidth="1"/>
    <col min="263" max="512" width="0.88671875" style="12"/>
    <col min="513" max="513" width="11.5546875" style="12" bestFit="1" customWidth="1"/>
    <col min="514" max="514" width="53.44140625" style="12" customWidth="1"/>
    <col min="515" max="515" width="13.6640625" style="12" customWidth="1"/>
    <col min="516" max="516" width="17.44140625" style="12" customWidth="1"/>
    <col min="517" max="517" width="16.88671875" style="12" customWidth="1"/>
    <col min="518" max="518" width="18.88671875" style="12" customWidth="1"/>
    <col min="519" max="768" width="0.88671875" style="12"/>
    <col min="769" max="769" width="11.5546875" style="12" bestFit="1" customWidth="1"/>
    <col min="770" max="770" width="53.44140625" style="12" customWidth="1"/>
    <col min="771" max="771" width="13.6640625" style="12" customWidth="1"/>
    <col min="772" max="772" width="17.44140625" style="12" customWidth="1"/>
    <col min="773" max="773" width="16.88671875" style="12" customWidth="1"/>
    <col min="774" max="774" width="18.88671875" style="12" customWidth="1"/>
    <col min="775" max="1024" width="0.88671875" style="12"/>
    <col min="1025" max="1025" width="11.5546875" style="12" bestFit="1" customWidth="1"/>
    <col min="1026" max="1026" width="53.44140625" style="12" customWidth="1"/>
    <col min="1027" max="1027" width="13.6640625" style="12" customWidth="1"/>
    <col min="1028" max="1028" width="17.44140625" style="12" customWidth="1"/>
    <col min="1029" max="1029" width="16.88671875" style="12" customWidth="1"/>
    <col min="1030" max="1030" width="18.88671875" style="12" customWidth="1"/>
    <col min="1031" max="1280" width="0.88671875" style="12"/>
    <col min="1281" max="1281" width="11.5546875" style="12" bestFit="1" customWidth="1"/>
    <col min="1282" max="1282" width="53.44140625" style="12" customWidth="1"/>
    <col min="1283" max="1283" width="13.6640625" style="12" customWidth="1"/>
    <col min="1284" max="1284" width="17.44140625" style="12" customWidth="1"/>
    <col min="1285" max="1285" width="16.88671875" style="12" customWidth="1"/>
    <col min="1286" max="1286" width="18.88671875" style="12" customWidth="1"/>
    <col min="1287" max="1536" width="0.88671875" style="12"/>
    <col min="1537" max="1537" width="11.5546875" style="12" bestFit="1" customWidth="1"/>
    <col min="1538" max="1538" width="53.44140625" style="12" customWidth="1"/>
    <col min="1539" max="1539" width="13.6640625" style="12" customWidth="1"/>
    <col min="1540" max="1540" width="17.44140625" style="12" customWidth="1"/>
    <col min="1541" max="1541" width="16.88671875" style="12" customWidth="1"/>
    <col min="1542" max="1542" width="18.88671875" style="12" customWidth="1"/>
    <col min="1543" max="1792" width="0.88671875" style="12"/>
    <col min="1793" max="1793" width="11.5546875" style="12" bestFit="1" customWidth="1"/>
    <col min="1794" max="1794" width="53.44140625" style="12" customWidth="1"/>
    <col min="1795" max="1795" width="13.6640625" style="12" customWidth="1"/>
    <col min="1796" max="1796" width="17.44140625" style="12" customWidth="1"/>
    <col min="1797" max="1797" width="16.88671875" style="12" customWidth="1"/>
    <col min="1798" max="1798" width="18.88671875" style="12" customWidth="1"/>
    <col min="1799" max="2048" width="0.88671875" style="12"/>
    <col min="2049" max="2049" width="11.5546875" style="12" bestFit="1" customWidth="1"/>
    <col min="2050" max="2050" width="53.44140625" style="12" customWidth="1"/>
    <col min="2051" max="2051" width="13.6640625" style="12" customWidth="1"/>
    <col min="2052" max="2052" width="17.44140625" style="12" customWidth="1"/>
    <col min="2053" max="2053" width="16.88671875" style="12" customWidth="1"/>
    <col min="2054" max="2054" width="18.88671875" style="12" customWidth="1"/>
    <col min="2055" max="2304" width="0.88671875" style="12"/>
    <col min="2305" max="2305" width="11.5546875" style="12" bestFit="1" customWidth="1"/>
    <col min="2306" max="2306" width="53.44140625" style="12" customWidth="1"/>
    <col min="2307" max="2307" width="13.6640625" style="12" customWidth="1"/>
    <col min="2308" max="2308" width="17.44140625" style="12" customWidth="1"/>
    <col min="2309" max="2309" width="16.88671875" style="12" customWidth="1"/>
    <col min="2310" max="2310" width="18.88671875" style="12" customWidth="1"/>
    <col min="2311" max="2560" width="0.88671875" style="12"/>
    <col min="2561" max="2561" width="11.5546875" style="12" bestFit="1" customWidth="1"/>
    <col min="2562" max="2562" width="53.44140625" style="12" customWidth="1"/>
    <col min="2563" max="2563" width="13.6640625" style="12" customWidth="1"/>
    <col min="2564" max="2564" width="17.44140625" style="12" customWidth="1"/>
    <col min="2565" max="2565" width="16.88671875" style="12" customWidth="1"/>
    <col min="2566" max="2566" width="18.88671875" style="12" customWidth="1"/>
    <col min="2567" max="2816" width="0.88671875" style="12"/>
    <col min="2817" max="2817" width="11.5546875" style="12" bestFit="1" customWidth="1"/>
    <col min="2818" max="2818" width="53.44140625" style="12" customWidth="1"/>
    <col min="2819" max="2819" width="13.6640625" style="12" customWidth="1"/>
    <col min="2820" max="2820" width="17.44140625" style="12" customWidth="1"/>
    <col min="2821" max="2821" width="16.88671875" style="12" customWidth="1"/>
    <col min="2822" max="2822" width="18.88671875" style="12" customWidth="1"/>
    <col min="2823" max="3072" width="0.88671875" style="12"/>
    <col min="3073" max="3073" width="11.5546875" style="12" bestFit="1" customWidth="1"/>
    <col min="3074" max="3074" width="53.44140625" style="12" customWidth="1"/>
    <col min="3075" max="3075" width="13.6640625" style="12" customWidth="1"/>
    <col min="3076" max="3076" width="17.44140625" style="12" customWidth="1"/>
    <col min="3077" max="3077" width="16.88671875" style="12" customWidth="1"/>
    <col min="3078" max="3078" width="18.88671875" style="12" customWidth="1"/>
    <col min="3079" max="3328" width="0.88671875" style="12"/>
    <col min="3329" max="3329" width="11.5546875" style="12" bestFit="1" customWidth="1"/>
    <col min="3330" max="3330" width="53.44140625" style="12" customWidth="1"/>
    <col min="3331" max="3331" width="13.6640625" style="12" customWidth="1"/>
    <col min="3332" max="3332" width="17.44140625" style="12" customWidth="1"/>
    <col min="3333" max="3333" width="16.88671875" style="12" customWidth="1"/>
    <col min="3334" max="3334" width="18.88671875" style="12" customWidth="1"/>
    <col min="3335" max="3584" width="0.88671875" style="12"/>
    <col min="3585" max="3585" width="11.5546875" style="12" bestFit="1" customWidth="1"/>
    <col min="3586" max="3586" width="53.44140625" style="12" customWidth="1"/>
    <col min="3587" max="3587" width="13.6640625" style="12" customWidth="1"/>
    <col min="3588" max="3588" width="17.44140625" style="12" customWidth="1"/>
    <col min="3589" max="3589" width="16.88671875" style="12" customWidth="1"/>
    <col min="3590" max="3590" width="18.88671875" style="12" customWidth="1"/>
    <col min="3591" max="3840" width="0.88671875" style="12"/>
    <col min="3841" max="3841" width="11.5546875" style="12" bestFit="1" customWidth="1"/>
    <col min="3842" max="3842" width="53.44140625" style="12" customWidth="1"/>
    <col min="3843" max="3843" width="13.6640625" style="12" customWidth="1"/>
    <col min="3844" max="3844" width="17.44140625" style="12" customWidth="1"/>
    <col min="3845" max="3845" width="16.88671875" style="12" customWidth="1"/>
    <col min="3846" max="3846" width="18.88671875" style="12" customWidth="1"/>
    <col min="3847" max="4096" width="0.88671875" style="12"/>
    <col min="4097" max="4097" width="11.5546875" style="12" bestFit="1" customWidth="1"/>
    <col min="4098" max="4098" width="53.44140625" style="12" customWidth="1"/>
    <col min="4099" max="4099" width="13.6640625" style="12" customWidth="1"/>
    <col min="4100" max="4100" width="17.44140625" style="12" customWidth="1"/>
    <col min="4101" max="4101" width="16.88671875" style="12" customWidth="1"/>
    <col min="4102" max="4102" width="18.88671875" style="12" customWidth="1"/>
    <col min="4103" max="4352" width="0.88671875" style="12"/>
    <col min="4353" max="4353" width="11.5546875" style="12" bestFit="1" customWidth="1"/>
    <col min="4354" max="4354" width="53.44140625" style="12" customWidth="1"/>
    <col min="4355" max="4355" width="13.6640625" style="12" customWidth="1"/>
    <col min="4356" max="4356" width="17.44140625" style="12" customWidth="1"/>
    <col min="4357" max="4357" width="16.88671875" style="12" customWidth="1"/>
    <col min="4358" max="4358" width="18.88671875" style="12" customWidth="1"/>
    <col min="4359" max="4608" width="0.88671875" style="12"/>
    <col min="4609" max="4609" width="11.5546875" style="12" bestFit="1" customWidth="1"/>
    <col min="4610" max="4610" width="53.44140625" style="12" customWidth="1"/>
    <col min="4611" max="4611" width="13.6640625" style="12" customWidth="1"/>
    <col min="4612" max="4612" width="17.44140625" style="12" customWidth="1"/>
    <col min="4613" max="4613" width="16.88671875" style="12" customWidth="1"/>
    <col min="4614" max="4614" width="18.88671875" style="12" customWidth="1"/>
    <col min="4615" max="4864" width="0.88671875" style="12"/>
    <col min="4865" max="4865" width="11.5546875" style="12" bestFit="1" customWidth="1"/>
    <col min="4866" max="4866" width="53.44140625" style="12" customWidth="1"/>
    <col min="4867" max="4867" width="13.6640625" style="12" customWidth="1"/>
    <col min="4868" max="4868" width="17.44140625" style="12" customWidth="1"/>
    <col min="4869" max="4869" width="16.88671875" style="12" customWidth="1"/>
    <col min="4870" max="4870" width="18.88671875" style="12" customWidth="1"/>
    <col min="4871" max="5120" width="0.88671875" style="12"/>
    <col min="5121" max="5121" width="11.5546875" style="12" bestFit="1" customWidth="1"/>
    <col min="5122" max="5122" width="53.44140625" style="12" customWidth="1"/>
    <col min="5123" max="5123" width="13.6640625" style="12" customWidth="1"/>
    <col min="5124" max="5124" width="17.44140625" style="12" customWidth="1"/>
    <col min="5125" max="5125" width="16.88671875" style="12" customWidth="1"/>
    <col min="5126" max="5126" width="18.88671875" style="12" customWidth="1"/>
    <col min="5127" max="5376" width="0.88671875" style="12"/>
    <col min="5377" max="5377" width="11.5546875" style="12" bestFit="1" customWidth="1"/>
    <col min="5378" max="5378" width="53.44140625" style="12" customWidth="1"/>
    <col min="5379" max="5379" width="13.6640625" style="12" customWidth="1"/>
    <col min="5380" max="5380" width="17.44140625" style="12" customWidth="1"/>
    <col min="5381" max="5381" width="16.88671875" style="12" customWidth="1"/>
    <col min="5382" max="5382" width="18.88671875" style="12" customWidth="1"/>
    <col min="5383" max="5632" width="0.88671875" style="12"/>
    <col min="5633" max="5633" width="11.5546875" style="12" bestFit="1" customWidth="1"/>
    <col min="5634" max="5634" width="53.44140625" style="12" customWidth="1"/>
    <col min="5635" max="5635" width="13.6640625" style="12" customWidth="1"/>
    <col min="5636" max="5636" width="17.44140625" style="12" customWidth="1"/>
    <col min="5637" max="5637" width="16.88671875" style="12" customWidth="1"/>
    <col min="5638" max="5638" width="18.88671875" style="12" customWidth="1"/>
    <col min="5639" max="5888" width="0.88671875" style="12"/>
    <col min="5889" max="5889" width="11.5546875" style="12" bestFit="1" customWidth="1"/>
    <col min="5890" max="5890" width="53.44140625" style="12" customWidth="1"/>
    <col min="5891" max="5891" width="13.6640625" style="12" customWidth="1"/>
    <col min="5892" max="5892" width="17.44140625" style="12" customWidth="1"/>
    <col min="5893" max="5893" width="16.88671875" style="12" customWidth="1"/>
    <col min="5894" max="5894" width="18.88671875" style="12" customWidth="1"/>
    <col min="5895" max="6144" width="0.88671875" style="12"/>
    <col min="6145" max="6145" width="11.5546875" style="12" bestFit="1" customWidth="1"/>
    <col min="6146" max="6146" width="53.44140625" style="12" customWidth="1"/>
    <col min="6147" max="6147" width="13.6640625" style="12" customWidth="1"/>
    <col min="6148" max="6148" width="17.44140625" style="12" customWidth="1"/>
    <col min="6149" max="6149" width="16.88671875" style="12" customWidth="1"/>
    <col min="6150" max="6150" width="18.88671875" style="12" customWidth="1"/>
    <col min="6151" max="6400" width="0.88671875" style="12"/>
    <col min="6401" max="6401" width="11.5546875" style="12" bestFit="1" customWidth="1"/>
    <col min="6402" max="6402" width="53.44140625" style="12" customWidth="1"/>
    <col min="6403" max="6403" width="13.6640625" style="12" customWidth="1"/>
    <col min="6404" max="6404" width="17.44140625" style="12" customWidth="1"/>
    <col min="6405" max="6405" width="16.88671875" style="12" customWidth="1"/>
    <col min="6406" max="6406" width="18.88671875" style="12" customWidth="1"/>
    <col min="6407" max="6656" width="0.88671875" style="12"/>
    <col min="6657" max="6657" width="11.5546875" style="12" bestFit="1" customWidth="1"/>
    <col min="6658" max="6658" width="53.44140625" style="12" customWidth="1"/>
    <col min="6659" max="6659" width="13.6640625" style="12" customWidth="1"/>
    <col min="6660" max="6660" width="17.44140625" style="12" customWidth="1"/>
    <col min="6661" max="6661" width="16.88671875" style="12" customWidth="1"/>
    <col min="6662" max="6662" width="18.88671875" style="12" customWidth="1"/>
    <col min="6663" max="6912" width="0.88671875" style="12"/>
    <col min="6913" max="6913" width="11.5546875" style="12" bestFit="1" customWidth="1"/>
    <col min="6914" max="6914" width="53.44140625" style="12" customWidth="1"/>
    <col min="6915" max="6915" width="13.6640625" style="12" customWidth="1"/>
    <col min="6916" max="6916" width="17.44140625" style="12" customWidth="1"/>
    <col min="6917" max="6917" width="16.88671875" style="12" customWidth="1"/>
    <col min="6918" max="6918" width="18.88671875" style="12" customWidth="1"/>
    <col min="6919" max="7168" width="0.88671875" style="12"/>
    <col min="7169" max="7169" width="11.5546875" style="12" bestFit="1" customWidth="1"/>
    <col min="7170" max="7170" width="53.44140625" style="12" customWidth="1"/>
    <col min="7171" max="7171" width="13.6640625" style="12" customWidth="1"/>
    <col min="7172" max="7172" width="17.44140625" style="12" customWidth="1"/>
    <col min="7173" max="7173" width="16.88671875" style="12" customWidth="1"/>
    <col min="7174" max="7174" width="18.88671875" style="12" customWidth="1"/>
    <col min="7175" max="7424" width="0.88671875" style="12"/>
    <col min="7425" max="7425" width="11.5546875" style="12" bestFit="1" customWidth="1"/>
    <col min="7426" max="7426" width="53.44140625" style="12" customWidth="1"/>
    <col min="7427" max="7427" width="13.6640625" style="12" customWidth="1"/>
    <col min="7428" max="7428" width="17.44140625" style="12" customWidth="1"/>
    <col min="7429" max="7429" width="16.88671875" style="12" customWidth="1"/>
    <col min="7430" max="7430" width="18.88671875" style="12" customWidth="1"/>
    <col min="7431" max="7680" width="0.88671875" style="12"/>
    <col min="7681" max="7681" width="11.5546875" style="12" bestFit="1" customWidth="1"/>
    <col min="7682" max="7682" width="53.44140625" style="12" customWidth="1"/>
    <col min="7683" max="7683" width="13.6640625" style="12" customWidth="1"/>
    <col min="7684" max="7684" width="17.44140625" style="12" customWidth="1"/>
    <col min="7685" max="7685" width="16.88671875" style="12" customWidth="1"/>
    <col min="7686" max="7686" width="18.88671875" style="12" customWidth="1"/>
    <col min="7687" max="7936" width="0.88671875" style="12"/>
    <col min="7937" max="7937" width="11.5546875" style="12" bestFit="1" customWidth="1"/>
    <col min="7938" max="7938" width="53.44140625" style="12" customWidth="1"/>
    <col min="7939" max="7939" width="13.6640625" style="12" customWidth="1"/>
    <col min="7940" max="7940" width="17.44140625" style="12" customWidth="1"/>
    <col min="7941" max="7941" width="16.88671875" style="12" customWidth="1"/>
    <col min="7942" max="7942" width="18.88671875" style="12" customWidth="1"/>
    <col min="7943" max="8192" width="0.88671875" style="12"/>
    <col min="8193" max="8193" width="11.5546875" style="12" bestFit="1" customWidth="1"/>
    <col min="8194" max="8194" width="53.44140625" style="12" customWidth="1"/>
    <col min="8195" max="8195" width="13.6640625" style="12" customWidth="1"/>
    <col min="8196" max="8196" width="17.44140625" style="12" customWidth="1"/>
    <col min="8197" max="8197" width="16.88671875" style="12" customWidth="1"/>
    <col min="8198" max="8198" width="18.88671875" style="12" customWidth="1"/>
    <col min="8199" max="8448" width="0.88671875" style="12"/>
    <col min="8449" max="8449" width="11.5546875" style="12" bestFit="1" customWidth="1"/>
    <col min="8450" max="8450" width="53.44140625" style="12" customWidth="1"/>
    <col min="8451" max="8451" width="13.6640625" style="12" customWidth="1"/>
    <col min="8452" max="8452" width="17.44140625" style="12" customWidth="1"/>
    <col min="8453" max="8453" width="16.88671875" style="12" customWidth="1"/>
    <col min="8454" max="8454" width="18.88671875" style="12" customWidth="1"/>
    <col min="8455" max="8704" width="0.88671875" style="12"/>
    <col min="8705" max="8705" width="11.5546875" style="12" bestFit="1" customWidth="1"/>
    <col min="8706" max="8706" width="53.44140625" style="12" customWidth="1"/>
    <col min="8707" max="8707" width="13.6640625" style="12" customWidth="1"/>
    <col min="8708" max="8708" width="17.44140625" style="12" customWidth="1"/>
    <col min="8709" max="8709" width="16.88671875" style="12" customWidth="1"/>
    <col min="8710" max="8710" width="18.88671875" style="12" customWidth="1"/>
    <col min="8711" max="8960" width="0.88671875" style="12"/>
    <col min="8961" max="8961" width="11.5546875" style="12" bestFit="1" customWidth="1"/>
    <col min="8962" max="8962" width="53.44140625" style="12" customWidth="1"/>
    <col min="8963" max="8963" width="13.6640625" style="12" customWidth="1"/>
    <col min="8964" max="8964" width="17.44140625" style="12" customWidth="1"/>
    <col min="8965" max="8965" width="16.88671875" style="12" customWidth="1"/>
    <col min="8966" max="8966" width="18.88671875" style="12" customWidth="1"/>
    <col min="8967" max="9216" width="0.88671875" style="12"/>
    <col min="9217" max="9217" width="11.5546875" style="12" bestFit="1" customWidth="1"/>
    <col min="9218" max="9218" width="53.44140625" style="12" customWidth="1"/>
    <col min="9219" max="9219" width="13.6640625" style="12" customWidth="1"/>
    <col min="9220" max="9220" width="17.44140625" style="12" customWidth="1"/>
    <col min="9221" max="9221" width="16.88671875" style="12" customWidth="1"/>
    <col min="9222" max="9222" width="18.88671875" style="12" customWidth="1"/>
    <col min="9223" max="9472" width="0.88671875" style="12"/>
    <col min="9473" max="9473" width="11.5546875" style="12" bestFit="1" customWidth="1"/>
    <col min="9474" max="9474" width="53.44140625" style="12" customWidth="1"/>
    <col min="9475" max="9475" width="13.6640625" style="12" customWidth="1"/>
    <col min="9476" max="9476" width="17.44140625" style="12" customWidth="1"/>
    <col min="9477" max="9477" width="16.88671875" style="12" customWidth="1"/>
    <col min="9478" max="9478" width="18.88671875" style="12" customWidth="1"/>
    <col min="9479" max="9728" width="0.88671875" style="12"/>
    <col min="9729" max="9729" width="11.5546875" style="12" bestFit="1" customWidth="1"/>
    <col min="9730" max="9730" width="53.44140625" style="12" customWidth="1"/>
    <col min="9731" max="9731" width="13.6640625" style="12" customWidth="1"/>
    <col min="9732" max="9732" width="17.44140625" style="12" customWidth="1"/>
    <col min="9733" max="9733" width="16.88671875" style="12" customWidth="1"/>
    <col min="9734" max="9734" width="18.88671875" style="12" customWidth="1"/>
    <col min="9735" max="9984" width="0.88671875" style="12"/>
    <col min="9985" max="9985" width="11.5546875" style="12" bestFit="1" customWidth="1"/>
    <col min="9986" max="9986" width="53.44140625" style="12" customWidth="1"/>
    <col min="9987" max="9987" width="13.6640625" style="12" customWidth="1"/>
    <col min="9988" max="9988" width="17.44140625" style="12" customWidth="1"/>
    <col min="9989" max="9989" width="16.88671875" style="12" customWidth="1"/>
    <col min="9990" max="9990" width="18.88671875" style="12" customWidth="1"/>
    <col min="9991" max="10240" width="0.88671875" style="12"/>
    <col min="10241" max="10241" width="11.5546875" style="12" bestFit="1" customWidth="1"/>
    <col min="10242" max="10242" width="53.44140625" style="12" customWidth="1"/>
    <col min="10243" max="10243" width="13.6640625" style="12" customWidth="1"/>
    <col min="10244" max="10244" width="17.44140625" style="12" customWidth="1"/>
    <col min="10245" max="10245" width="16.88671875" style="12" customWidth="1"/>
    <col min="10246" max="10246" width="18.88671875" style="12" customWidth="1"/>
    <col min="10247" max="10496" width="0.88671875" style="12"/>
    <col min="10497" max="10497" width="11.5546875" style="12" bestFit="1" customWidth="1"/>
    <col min="10498" max="10498" width="53.44140625" style="12" customWidth="1"/>
    <col min="10499" max="10499" width="13.6640625" style="12" customWidth="1"/>
    <col min="10500" max="10500" width="17.44140625" style="12" customWidth="1"/>
    <col min="10501" max="10501" width="16.88671875" style="12" customWidth="1"/>
    <col min="10502" max="10502" width="18.88671875" style="12" customWidth="1"/>
    <col min="10503" max="10752" width="0.88671875" style="12"/>
    <col min="10753" max="10753" width="11.5546875" style="12" bestFit="1" customWidth="1"/>
    <col min="10754" max="10754" width="53.44140625" style="12" customWidth="1"/>
    <col min="10755" max="10755" width="13.6640625" style="12" customWidth="1"/>
    <col min="10756" max="10756" width="17.44140625" style="12" customWidth="1"/>
    <col min="10757" max="10757" width="16.88671875" style="12" customWidth="1"/>
    <col min="10758" max="10758" width="18.88671875" style="12" customWidth="1"/>
    <col min="10759" max="11008" width="0.88671875" style="12"/>
    <col min="11009" max="11009" width="11.5546875" style="12" bestFit="1" customWidth="1"/>
    <col min="11010" max="11010" width="53.44140625" style="12" customWidth="1"/>
    <col min="11011" max="11011" width="13.6640625" style="12" customWidth="1"/>
    <col min="11012" max="11012" width="17.44140625" style="12" customWidth="1"/>
    <col min="11013" max="11013" width="16.88671875" style="12" customWidth="1"/>
    <col min="11014" max="11014" width="18.88671875" style="12" customWidth="1"/>
    <col min="11015" max="11264" width="0.88671875" style="12"/>
    <col min="11265" max="11265" width="11.5546875" style="12" bestFit="1" customWidth="1"/>
    <col min="11266" max="11266" width="53.44140625" style="12" customWidth="1"/>
    <col min="11267" max="11267" width="13.6640625" style="12" customWidth="1"/>
    <col min="11268" max="11268" width="17.44140625" style="12" customWidth="1"/>
    <col min="11269" max="11269" width="16.88671875" style="12" customWidth="1"/>
    <col min="11270" max="11270" width="18.88671875" style="12" customWidth="1"/>
    <col min="11271" max="11520" width="0.88671875" style="12"/>
    <col min="11521" max="11521" width="11.5546875" style="12" bestFit="1" customWidth="1"/>
    <col min="11522" max="11522" width="53.44140625" style="12" customWidth="1"/>
    <col min="11523" max="11523" width="13.6640625" style="12" customWidth="1"/>
    <col min="11524" max="11524" width="17.44140625" style="12" customWidth="1"/>
    <col min="11525" max="11525" width="16.88671875" style="12" customWidth="1"/>
    <col min="11526" max="11526" width="18.88671875" style="12" customWidth="1"/>
    <col min="11527" max="11776" width="0.88671875" style="12"/>
    <col min="11777" max="11777" width="11.5546875" style="12" bestFit="1" customWidth="1"/>
    <col min="11778" max="11778" width="53.44140625" style="12" customWidth="1"/>
    <col min="11779" max="11779" width="13.6640625" style="12" customWidth="1"/>
    <col min="11780" max="11780" width="17.44140625" style="12" customWidth="1"/>
    <col min="11781" max="11781" width="16.88671875" style="12" customWidth="1"/>
    <col min="11782" max="11782" width="18.88671875" style="12" customWidth="1"/>
    <col min="11783" max="12032" width="0.88671875" style="12"/>
    <col min="12033" max="12033" width="11.5546875" style="12" bestFit="1" customWidth="1"/>
    <col min="12034" max="12034" width="53.44140625" style="12" customWidth="1"/>
    <col min="12035" max="12035" width="13.6640625" style="12" customWidth="1"/>
    <col min="12036" max="12036" width="17.44140625" style="12" customWidth="1"/>
    <col min="12037" max="12037" width="16.88671875" style="12" customWidth="1"/>
    <col min="12038" max="12038" width="18.88671875" style="12" customWidth="1"/>
    <col min="12039" max="12288" width="0.88671875" style="12"/>
    <col min="12289" max="12289" width="11.5546875" style="12" bestFit="1" customWidth="1"/>
    <col min="12290" max="12290" width="53.44140625" style="12" customWidth="1"/>
    <col min="12291" max="12291" width="13.6640625" style="12" customWidth="1"/>
    <col min="12292" max="12292" width="17.44140625" style="12" customWidth="1"/>
    <col min="12293" max="12293" width="16.88671875" style="12" customWidth="1"/>
    <col min="12294" max="12294" width="18.88671875" style="12" customWidth="1"/>
    <col min="12295" max="12544" width="0.88671875" style="12"/>
    <col min="12545" max="12545" width="11.5546875" style="12" bestFit="1" customWidth="1"/>
    <col min="12546" max="12546" width="53.44140625" style="12" customWidth="1"/>
    <col min="12547" max="12547" width="13.6640625" style="12" customWidth="1"/>
    <col min="12548" max="12548" width="17.44140625" style="12" customWidth="1"/>
    <col min="12549" max="12549" width="16.88671875" style="12" customWidth="1"/>
    <col min="12550" max="12550" width="18.88671875" style="12" customWidth="1"/>
    <col min="12551" max="12800" width="0.88671875" style="12"/>
    <col min="12801" max="12801" width="11.5546875" style="12" bestFit="1" customWidth="1"/>
    <col min="12802" max="12802" width="53.44140625" style="12" customWidth="1"/>
    <col min="12803" max="12803" width="13.6640625" style="12" customWidth="1"/>
    <col min="12804" max="12804" width="17.44140625" style="12" customWidth="1"/>
    <col min="12805" max="12805" width="16.88671875" style="12" customWidth="1"/>
    <col min="12806" max="12806" width="18.88671875" style="12" customWidth="1"/>
    <col min="12807" max="13056" width="0.88671875" style="12"/>
    <col min="13057" max="13057" width="11.5546875" style="12" bestFit="1" customWidth="1"/>
    <col min="13058" max="13058" width="53.44140625" style="12" customWidth="1"/>
    <col min="13059" max="13059" width="13.6640625" style="12" customWidth="1"/>
    <col min="13060" max="13060" width="17.44140625" style="12" customWidth="1"/>
    <col min="13061" max="13061" width="16.88671875" style="12" customWidth="1"/>
    <col min="13062" max="13062" width="18.88671875" style="12" customWidth="1"/>
    <col min="13063" max="13312" width="0.88671875" style="12"/>
    <col min="13313" max="13313" width="11.5546875" style="12" bestFit="1" customWidth="1"/>
    <col min="13314" max="13314" width="53.44140625" style="12" customWidth="1"/>
    <col min="13315" max="13315" width="13.6640625" style="12" customWidth="1"/>
    <col min="13316" max="13316" width="17.44140625" style="12" customWidth="1"/>
    <col min="13317" max="13317" width="16.88671875" style="12" customWidth="1"/>
    <col min="13318" max="13318" width="18.88671875" style="12" customWidth="1"/>
    <col min="13319" max="13568" width="0.88671875" style="12"/>
    <col min="13569" max="13569" width="11.5546875" style="12" bestFit="1" customWidth="1"/>
    <col min="13570" max="13570" width="53.44140625" style="12" customWidth="1"/>
    <col min="13571" max="13571" width="13.6640625" style="12" customWidth="1"/>
    <col min="13572" max="13572" width="17.44140625" style="12" customWidth="1"/>
    <col min="13573" max="13573" width="16.88671875" style="12" customWidth="1"/>
    <col min="13574" max="13574" width="18.88671875" style="12" customWidth="1"/>
    <col min="13575" max="13824" width="0.88671875" style="12"/>
    <col min="13825" max="13825" width="11.5546875" style="12" bestFit="1" customWidth="1"/>
    <col min="13826" max="13826" width="53.44140625" style="12" customWidth="1"/>
    <col min="13827" max="13827" width="13.6640625" style="12" customWidth="1"/>
    <col min="13828" max="13828" width="17.44140625" style="12" customWidth="1"/>
    <col min="13829" max="13829" width="16.88671875" style="12" customWidth="1"/>
    <col min="13830" max="13830" width="18.88671875" style="12" customWidth="1"/>
    <col min="13831" max="14080" width="0.88671875" style="12"/>
    <col min="14081" max="14081" width="11.5546875" style="12" bestFit="1" customWidth="1"/>
    <col min="14082" max="14082" width="53.44140625" style="12" customWidth="1"/>
    <col min="14083" max="14083" width="13.6640625" style="12" customWidth="1"/>
    <col min="14084" max="14084" width="17.44140625" style="12" customWidth="1"/>
    <col min="14085" max="14085" width="16.88671875" style="12" customWidth="1"/>
    <col min="14086" max="14086" width="18.88671875" style="12" customWidth="1"/>
    <col min="14087" max="14336" width="0.88671875" style="12"/>
    <col min="14337" max="14337" width="11.5546875" style="12" bestFit="1" customWidth="1"/>
    <col min="14338" max="14338" width="53.44140625" style="12" customWidth="1"/>
    <col min="14339" max="14339" width="13.6640625" style="12" customWidth="1"/>
    <col min="14340" max="14340" width="17.44140625" style="12" customWidth="1"/>
    <col min="14341" max="14341" width="16.88671875" style="12" customWidth="1"/>
    <col min="14342" max="14342" width="18.88671875" style="12" customWidth="1"/>
    <col min="14343" max="14592" width="0.88671875" style="12"/>
    <col min="14593" max="14593" width="11.5546875" style="12" bestFit="1" customWidth="1"/>
    <col min="14594" max="14594" width="53.44140625" style="12" customWidth="1"/>
    <col min="14595" max="14595" width="13.6640625" style="12" customWidth="1"/>
    <col min="14596" max="14596" width="17.44140625" style="12" customWidth="1"/>
    <col min="14597" max="14597" width="16.88671875" style="12" customWidth="1"/>
    <col min="14598" max="14598" width="18.88671875" style="12" customWidth="1"/>
    <col min="14599" max="14848" width="0.88671875" style="12"/>
    <col min="14849" max="14849" width="11.5546875" style="12" bestFit="1" customWidth="1"/>
    <col min="14850" max="14850" width="53.44140625" style="12" customWidth="1"/>
    <col min="14851" max="14851" width="13.6640625" style="12" customWidth="1"/>
    <col min="14852" max="14852" width="17.44140625" style="12" customWidth="1"/>
    <col min="14853" max="14853" width="16.88671875" style="12" customWidth="1"/>
    <col min="14854" max="14854" width="18.88671875" style="12" customWidth="1"/>
    <col min="14855" max="15104" width="0.88671875" style="12"/>
    <col min="15105" max="15105" width="11.5546875" style="12" bestFit="1" customWidth="1"/>
    <col min="15106" max="15106" width="53.44140625" style="12" customWidth="1"/>
    <col min="15107" max="15107" width="13.6640625" style="12" customWidth="1"/>
    <col min="15108" max="15108" width="17.44140625" style="12" customWidth="1"/>
    <col min="15109" max="15109" width="16.88671875" style="12" customWidth="1"/>
    <col min="15110" max="15110" width="18.88671875" style="12" customWidth="1"/>
    <col min="15111" max="15360" width="0.88671875" style="12"/>
    <col min="15361" max="15361" width="11.5546875" style="12" bestFit="1" customWidth="1"/>
    <col min="15362" max="15362" width="53.44140625" style="12" customWidth="1"/>
    <col min="15363" max="15363" width="13.6640625" style="12" customWidth="1"/>
    <col min="15364" max="15364" width="17.44140625" style="12" customWidth="1"/>
    <col min="15365" max="15365" width="16.88671875" style="12" customWidth="1"/>
    <col min="15366" max="15366" width="18.88671875" style="12" customWidth="1"/>
    <col min="15367" max="15616" width="0.88671875" style="12"/>
    <col min="15617" max="15617" width="11.5546875" style="12" bestFit="1" customWidth="1"/>
    <col min="15618" max="15618" width="53.44140625" style="12" customWidth="1"/>
    <col min="15619" max="15619" width="13.6640625" style="12" customWidth="1"/>
    <col min="15620" max="15620" width="17.44140625" style="12" customWidth="1"/>
    <col min="15621" max="15621" width="16.88671875" style="12" customWidth="1"/>
    <col min="15622" max="15622" width="18.88671875" style="12" customWidth="1"/>
    <col min="15623" max="15872" width="0.88671875" style="12"/>
    <col min="15873" max="15873" width="11.5546875" style="12" bestFit="1" customWidth="1"/>
    <col min="15874" max="15874" width="53.44140625" style="12" customWidth="1"/>
    <col min="15875" max="15875" width="13.6640625" style="12" customWidth="1"/>
    <col min="15876" max="15876" width="17.44140625" style="12" customWidth="1"/>
    <col min="15877" max="15877" width="16.88671875" style="12" customWidth="1"/>
    <col min="15878" max="15878" width="18.88671875" style="12" customWidth="1"/>
    <col min="15879" max="16128" width="0.88671875" style="12"/>
    <col min="16129" max="16129" width="11.5546875" style="12" bestFit="1" customWidth="1"/>
    <col min="16130" max="16130" width="53.44140625" style="12" customWidth="1"/>
    <col min="16131" max="16131" width="13.6640625" style="12" customWidth="1"/>
    <col min="16132" max="16132" width="17.44140625" style="12" customWidth="1"/>
    <col min="16133" max="16133" width="16.88671875" style="12" customWidth="1"/>
    <col min="16134" max="16134" width="18.88671875" style="12" customWidth="1"/>
    <col min="16135" max="16384" width="0.88671875" style="12"/>
  </cols>
  <sheetData>
    <row r="1" spans="1:105" s="11" customFormat="1" ht="12" customHeight="1" x14ac:dyDescent="0.25">
      <c r="E1" s="11" t="s">
        <v>218</v>
      </c>
    </row>
    <row r="2" spans="1:105" s="11" customFormat="1" ht="12" customHeight="1" x14ac:dyDescent="0.25">
      <c r="E2" s="11" t="s">
        <v>76</v>
      </c>
    </row>
    <row r="3" spans="1:105" s="11" customFormat="1" ht="12" customHeight="1" x14ac:dyDescent="0.25">
      <c r="E3" s="11" t="s">
        <v>77</v>
      </c>
    </row>
    <row r="5" spans="1:105" ht="21" customHeight="1" x14ac:dyDescent="0.3"/>
    <row r="6" spans="1:105" ht="15.6" x14ac:dyDescent="0.3">
      <c r="A6" s="186" t="s">
        <v>191</v>
      </c>
      <c r="B6" s="186"/>
      <c r="C6" s="186"/>
      <c r="D6" s="186"/>
      <c r="E6" s="186"/>
      <c r="F6" s="186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</row>
    <row r="7" spans="1:105" ht="15.75" customHeight="1" x14ac:dyDescent="0.3">
      <c r="A7" s="226" t="s">
        <v>192</v>
      </c>
      <c r="B7" s="226"/>
      <c r="C7" s="226"/>
      <c r="D7" s="226"/>
      <c r="E7" s="226"/>
      <c r="F7" s="226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</row>
    <row r="8" spans="1:105" ht="15.6" x14ac:dyDescent="0.3">
      <c r="A8" s="36" t="s">
        <v>193</v>
      </c>
      <c r="B8" s="36"/>
      <c r="C8" s="36"/>
      <c r="D8" s="36"/>
      <c r="E8" s="36"/>
      <c r="F8" s="36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</row>
    <row r="9" spans="1:105" ht="15.75" customHeight="1" x14ac:dyDescent="0.3">
      <c r="A9" s="226" t="s">
        <v>194</v>
      </c>
      <c r="B9" s="226"/>
      <c r="C9" s="226"/>
      <c r="D9" s="226"/>
      <c r="E9" s="226"/>
      <c r="F9" s="226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</row>
    <row r="10" spans="1:105" ht="15.6" x14ac:dyDescent="0.3">
      <c r="A10" s="227" t="s">
        <v>195</v>
      </c>
      <c r="B10" s="227"/>
      <c r="C10" s="227"/>
      <c r="D10" s="227"/>
      <c r="E10" s="227"/>
      <c r="F10" s="22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</row>
    <row r="11" spans="1:105" ht="15.6" x14ac:dyDescent="0.3">
      <c r="A11" s="60"/>
      <c r="B11" s="60"/>
      <c r="C11" s="60"/>
      <c r="D11" s="60"/>
      <c r="E11" s="60"/>
      <c r="F11" s="60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</row>
    <row r="12" spans="1:105" ht="15.75" customHeight="1" x14ac:dyDescent="0.3">
      <c r="A12" s="39" t="s">
        <v>79</v>
      </c>
      <c r="B12" s="39"/>
      <c r="C12" s="61" t="s">
        <v>310</v>
      </c>
      <c r="D12" s="60"/>
      <c r="E12" s="60"/>
      <c r="F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</row>
    <row r="13" spans="1:105" ht="15.75" customHeight="1" x14ac:dyDescent="0.3">
      <c r="A13" s="62"/>
      <c r="B13" s="56" t="s">
        <v>80</v>
      </c>
      <c r="C13" s="224" t="s">
        <v>81</v>
      </c>
      <c r="D13" s="224"/>
      <c r="E13" s="60"/>
      <c r="F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</row>
    <row r="14" spans="1:105" ht="15.6" x14ac:dyDescent="0.3">
      <c r="A14" s="62"/>
      <c r="B14" s="56" t="s">
        <v>82</v>
      </c>
      <c r="C14" s="224" t="s">
        <v>202</v>
      </c>
      <c r="D14" s="224"/>
      <c r="E14" s="60"/>
      <c r="F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 ht="15.6" x14ac:dyDescent="0.3">
      <c r="A15" s="20"/>
      <c r="B15" s="60"/>
      <c r="C15" s="60"/>
      <c r="D15" s="60"/>
      <c r="E15" s="60"/>
      <c r="F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</row>
    <row r="16" spans="1:105" s="26" customFormat="1" ht="13.8" x14ac:dyDescent="0.3">
      <c r="A16" s="189" t="s">
        <v>69</v>
      </c>
      <c r="B16" s="190" t="s">
        <v>6</v>
      </c>
      <c r="C16" s="190" t="s">
        <v>50</v>
      </c>
      <c r="D16" s="193" t="s">
        <v>349</v>
      </c>
      <c r="E16" s="225"/>
      <c r="F16" s="190" t="s">
        <v>70</v>
      </c>
    </row>
    <row r="17" spans="1:7" s="26" customFormat="1" ht="13.8" x14ac:dyDescent="0.3">
      <c r="A17" s="189"/>
      <c r="B17" s="190"/>
      <c r="C17" s="190"/>
      <c r="D17" s="42" t="s">
        <v>71</v>
      </c>
      <c r="E17" s="42" t="s">
        <v>51</v>
      </c>
      <c r="F17" s="190"/>
    </row>
    <row r="18" spans="1:7" s="26" customFormat="1" ht="27.6" x14ac:dyDescent="0.3">
      <c r="A18" s="64" t="s">
        <v>11</v>
      </c>
      <c r="B18" s="65" t="s">
        <v>67</v>
      </c>
      <c r="C18" s="66" t="s">
        <v>10</v>
      </c>
      <c r="D18" s="67">
        <v>2978227.0779861286</v>
      </c>
      <c r="E18" s="67">
        <v>3402173.197777574</v>
      </c>
      <c r="F18" s="68"/>
    </row>
    <row r="19" spans="1:7" s="26" customFormat="1" ht="19.95" customHeight="1" x14ac:dyDescent="0.3">
      <c r="A19" s="217" t="s">
        <v>46</v>
      </c>
      <c r="B19" s="218" t="s">
        <v>196</v>
      </c>
      <c r="C19" s="66" t="s">
        <v>10</v>
      </c>
      <c r="D19" s="67">
        <v>94679.51</v>
      </c>
      <c r="E19" s="67">
        <v>142498.37</v>
      </c>
      <c r="F19" s="221" t="s">
        <v>333</v>
      </c>
      <c r="G19" s="176"/>
    </row>
    <row r="20" spans="1:7" s="26" customFormat="1" ht="13.8" x14ac:dyDescent="0.3">
      <c r="A20" s="217"/>
      <c r="B20" s="219"/>
      <c r="C20" s="66" t="s">
        <v>54</v>
      </c>
      <c r="D20" s="67">
        <v>0</v>
      </c>
      <c r="E20" s="67">
        <v>0</v>
      </c>
      <c r="F20" s="222"/>
      <c r="G20" s="176"/>
    </row>
    <row r="21" spans="1:7" s="26" customFormat="1" ht="13.8" x14ac:dyDescent="0.3">
      <c r="A21" s="217"/>
      <c r="B21" s="220"/>
      <c r="C21" s="66" t="s">
        <v>55</v>
      </c>
      <c r="D21" s="67">
        <v>0</v>
      </c>
      <c r="E21" s="67">
        <f>E25</f>
        <v>0</v>
      </c>
      <c r="F21" s="222"/>
      <c r="G21" s="176"/>
    </row>
    <row r="22" spans="1:7" s="26" customFormat="1" ht="27.6" x14ac:dyDescent="0.3">
      <c r="A22" s="64" t="s">
        <v>56</v>
      </c>
      <c r="B22" s="65" t="s">
        <v>57</v>
      </c>
      <c r="C22" s="66" t="s">
        <v>10</v>
      </c>
      <c r="D22" s="67">
        <v>0</v>
      </c>
      <c r="E22" s="67">
        <v>0</v>
      </c>
      <c r="F22" s="222"/>
      <c r="G22" s="176"/>
    </row>
    <row r="23" spans="1:7" s="26" customFormat="1" ht="13.8" x14ac:dyDescent="0.3">
      <c r="A23" s="217" t="s">
        <v>58</v>
      </c>
      <c r="B23" s="218" t="s">
        <v>197</v>
      </c>
      <c r="C23" s="66" t="s">
        <v>10</v>
      </c>
      <c r="D23" s="67">
        <v>94679.51</v>
      </c>
      <c r="E23" s="67">
        <v>142498.37</v>
      </c>
      <c r="F23" s="222"/>
      <c r="G23" s="176"/>
    </row>
    <row r="24" spans="1:7" s="26" customFormat="1" ht="13.8" x14ac:dyDescent="0.3">
      <c r="A24" s="217"/>
      <c r="B24" s="219"/>
      <c r="C24" s="66" t="s">
        <v>54</v>
      </c>
      <c r="D24" s="67">
        <v>0</v>
      </c>
      <c r="E24" s="67">
        <v>0</v>
      </c>
      <c r="F24" s="222"/>
      <c r="G24" s="176"/>
    </row>
    <row r="25" spans="1:7" s="26" customFormat="1" ht="13.8" x14ac:dyDescent="0.3">
      <c r="A25" s="217"/>
      <c r="B25" s="220"/>
      <c r="C25" s="66" t="s">
        <v>55</v>
      </c>
      <c r="D25" s="67">
        <v>0</v>
      </c>
      <c r="E25" s="67">
        <f>E31</f>
        <v>0</v>
      </c>
      <c r="F25" s="222"/>
      <c r="G25" s="176"/>
    </row>
    <row r="26" spans="1:7" s="26" customFormat="1" ht="13.8" hidden="1" x14ac:dyDescent="0.3">
      <c r="A26" s="217" t="s">
        <v>59</v>
      </c>
      <c r="B26" s="218" t="s">
        <v>198</v>
      </c>
      <c r="C26" s="66" t="s">
        <v>10</v>
      </c>
      <c r="D26" s="67">
        <v>94679.51</v>
      </c>
      <c r="E26" s="67"/>
      <c r="F26" s="222"/>
      <c r="G26" s="176"/>
    </row>
    <row r="27" spans="1:7" s="26" customFormat="1" ht="13.8" hidden="1" x14ac:dyDescent="0.3">
      <c r="A27" s="217"/>
      <c r="B27" s="219"/>
      <c r="C27" s="66" t="s">
        <v>54</v>
      </c>
      <c r="D27" s="67">
        <v>0</v>
      </c>
      <c r="E27" s="67"/>
      <c r="F27" s="222"/>
      <c r="G27" s="176"/>
    </row>
    <row r="28" spans="1:7" s="26" customFormat="1" ht="13.8" hidden="1" x14ac:dyDescent="0.3">
      <c r="A28" s="217"/>
      <c r="B28" s="220"/>
      <c r="C28" s="66" t="s">
        <v>55</v>
      </c>
      <c r="D28" s="67">
        <v>0</v>
      </c>
      <c r="E28" s="67"/>
      <c r="F28" s="222"/>
      <c r="G28" s="176"/>
    </row>
    <row r="29" spans="1:7" s="26" customFormat="1" ht="13.8" hidden="1" x14ac:dyDescent="0.3">
      <c r="A29" s="217" t="s">
        <v>61</v>
      </c>
      <c r="B29" s="218" t="s">
        <v>199</v>
      </c>
      <c r="C29" s="66" t="s">
        <v>10</v>
      </c>
      <c r="D29" s="67">
        <v>0</v>
      </c>
      <c r="E29" s="67"/>
      <c r="F29" s="222"/>
      <c r="G29" s="176"/>
    </row>
    <row r="30" spans="1:7" s="26" customFormat="1" ht="13.8" hidden="1" x14ac:dyDescent="0.3">
      <c r="A30" s="217"/>
      <c r="B30" s="219"/>
      <c r="C30" s="66" t="s">
        <v>54</v>
      </c>
      <c r="D30" s="67">
        <v>0</v>
      </c>
      <c r="E30" s="67"/>
      <c r="F30" s="222"/>
      <c r="G30" s="176"/>
    </row>
    <row r="31" spans="1:7" s="26" customFormat="1" ht="13.8" hidden="1" x14ac:dyDescent="0.3">
      <c r="A31" s="217"/>
      <c r="B31" s="220"/>
      <c r="C31" s="66" t="s">
        <v>55</v>
      </c>
      <c r="D31" s="67">
        <v>0</v>
      </c>
      <c r="E31" s="67"/>
      <c r="F31" s="223"/>
      <c r="G31" s="176"/>
    </row>
    <row r="32" spans="1:7" s="26" customFormat="1" ht="28.95" hidden="1" customHeight="1" x14ac:dyDescent="0.3">
      <c r="A32" s="217" t="s">
        <v>63</v>
      </c>
      <c r="B32" s="218" t="s">
        <v>200</v>
      </c>
      <c r="C32" s="66" t="s">
        <v>10</v>
      </c>
      <c r="D32" s="67">
        <v>0</v>
      </c>
      <c r="E32" s="67"/>
      <c r="F32" s="221" t="s">
        <v>332</v>
      </c>
      <c r="G32" s="176"/>
    </row>
    <row r="33" spans="1:7" s="26" customFormat="1" ht="19.2" hidden="1" customHeight="1" x14ac:dyDescent="0.3">
      <c r="A33" s="217"/>
      <c r="B33" s="219"/>
      <c r="C33" s="66" t="s">
        <v>54</v>
      </c>
      <c r="D33" s="67">
        <v>0</v>
      </c>
      <c r="E33" s="67"/>
      <c r="F33" s="222"/>
      <c r="G33" s="176"/>
    </row>
    <row r="34" spans="1:7" s="26" customFormat="1" ht="26.4" hidden="1" customHeight="1" x14ac:dyDescent="0.3">
      <c r="A34" s="217"/>
      <c r="B34" s="220"/>
      <c r="C34" s="66" t="s">
        <v>55</v>
      </c>
      <c r="D34" s="67">
        <v>0</v>
      </c>
      <c r="E34" s="67"/>
      <c r="F34" s="223"/>
      <c r="G34" s="176"/>
    </row>
    <row r="35" spans="1:7" s="26" customFormat="1" ht="25.95" customHeight="1" x14ac:dyDescent="0.3">
      <c r="A35" s="217" t="s">
        <v>64</v>
      </c>
      <c r="B35" s="218" t="s">
        <v>65</v>
      </c>
      <c r="C35" s="66" t="s">
        <v>10</v>
      </c>
      <c r="D35" s="67">
        <f>'О структуре затрат КБФ'!D49</f>
        <v>321788.51</v>
      </c>
      <c r="E35" s="67">
        <f>159.295244722635+'О структуре затрат КБФ'!E49</f>
        <v>330845.85214613826</v>
      </c>
      <c r="F35" s="221" t="s">
        <v>334</v>
      </c>
    </row>
    <row r="36" spans="1:7" s="26" customFormat="1" ht="19.95" customHeight="1" x14ac:dyDescent="0.3">
      <c r="A36" s="217"/>
      <c r="B36" s="219"/>
      <c r="C36" s="66" t="s">
        <v>54</v>
      </c>
      <c r="D36" s="67"/>
      <c r="E36" s="67"/>
      <c r="F36" s="222"/>
    </row>
    <row r="37" spans="1:7" s="26" customFormat="1" ht="22.2" customHeight="1" x14ac:dyDescent="0.3">
      <c r="A37" s="217"/>
      <c r="B37" s="220"/>
      <c r="C37" s="66" t="s">
        <v>55</v>
      </c>
      <c r="D37" s="67"/>
      <c r="E37" s="67"/>
      <c r="F37" s="223"/>
    </row>
    <row r="38" spans="1:7" s="26" customFormat="1" ht="27.6" x14ac:dyDescent="0.3">
      <c r="A38" s="64" t="s">
        <v>66</v>
      </c>
      <c r="B38" s="65" t="s">
        <v>68</v>
      </c>
      <c r="C38" s="66" t="s">
        <v>10</v>
      </c>
      <c r="D38" s="67">
        <f>D18+D19-D35</f>
        <v>2751118.0779861286</v>
      </c>
      <c r="E38" s="67">
        <f>E18+E19-E35</f>
        <v>3213825.7156314356</v>
      </c>
      <c r="F38" s="68"/>
    </row>
    <row r="40" spans="1:7" s="11" customFormat="1" ht="13.2" x14ac:dyDescent="0.25">
      <c r="A40" s="11" t="s">
        <v>47</v>
      </c>
      <c r="E40" s="134"/>
    </row>
    <row r="41" spans="1:7" s="11" customFormat="1" ht="13.2" x14ac:dyDescent="0.25">
      <c r="E41" s="135"/>
    </row>
    <row r="42" spans="1:7" s="11" customFormat="1" ht="25.5" customHeight="1" x14ac:dyDescent="0.25">
      <c r="A42" s="185" t="s">
        <v>221</v>
      </c>
      <c r="B42" s="211"/>
      <c r="C42" s="211"/>
      <c r="D42" s="211"/>
      <c r="E42" s="211"/>
      <c r="F42" s="211"/>
    </row>
    <row r="43" spans="1:7" s="11" customFormat="1" ht="3" customHeight="1" x14ac:dyDescent="0.25"/>
  </sheetData>
  <mergeCells count="27">
    <mergeCell ref="A42:F42"/>
    <mergeCell ref="A19:A21"/>
    <mergeCell ref="B19:B21"/>
    <mergeCell ref="A32:A34"/>
    <mergeCell ref="B32:B34"/>
    <mergeCell ref="A35:A37"/>
    <mergeCell ref="B35:B37"/>
    <mergeCell ref="A29:A31"/>
    <mergeCell ref="B29:B31"/>
    <mergeCell ref="F32:F34"/>
    <mergeCell ref="F35:F37"/>
    <mergeCell ref="A6:F6"/>
    <mergeCell ref="A7:F7"/>
    <mergeCell ref="A9:F9"/>
    <mergeCell ref="A10:F10"/>
    <mergeCell ref="C13:D13"/>
    <mergeCell ref="C14:D14"/>
    <mergeCell ref="A16:A17"/>
    <mergeCell ref="B16:B17"/>
    <mergeCell ref="C16:C17"/>
    <mergeCell ref="D16:E16"/>
    <mergeCell ref="F16:F17"/>
    <mergeCell ref="A23:A25"/>
    <mergeCell ref="B23:B25"/>
    <mergeCell ref="A26:A28"/>
    <mergeCell ref="B26:B28"/>
    <mergeCell ref="F19:F31"/>
  </mergeCells>
  <pageMargins left="0.25" right="0.25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96"/>
  <sheetViews>
    <sheetView view="pageBreakPreview" zoomScaleNormal="100" zoomScaleSheetLayoutView="100" workbookViewId="0">
      <selection activeCell="BU18" sqref="BU18"/>
    </sheetView>
  </sheetViews>
  <sheetFormatPr defaultColWidth="0.88671875" defaultRowHeight="13.8" x14ac:dyDescent="0.25"/>
  <cols>
    <col min="1" max="8" width="0.88671875" style="12"/>
    <col min="9" max="9" width="2.109375" style="12" customWidth="1"/>
    <col min="10" max="58" width="0.88671875" style="12"/>
    <col min="59" max="59" width="2.5546875" style="12" customWidth="1"/>
    <col min="60" max="70" width="0.88671875" style="12"/>
    <col min="71" max="71" width="2.109375" style="12" customWidth="1"/>
    <col min="72" max="72" width="14" style="12" customWidth="1"/>
    <col min="73" max="73" width="12.5546875" style="12" customWidth="1"/>
    <col min="74" max="86" width="0.88671875" style="12"/>
    <col min="87" max="87" width="0.5546875" style="12" customWidth="1"/>
    <col min="88" max="89" width="0.88671875" style="12" hidden="1" customWidth="1"/>
    <col min="90" max="90" width="15.6640625" style="12" customWidth="1"/>
    <col min="91" max="91" width="4.6640625" style="12" hidden="1" customWidth="1"/>
    <col min="92" max="104" width="0.88671875" style="12"/>
    <col min="105" max="105" width="23.44140625" style="12" customWidth="1"/>
    <col min="106" max="246" width="0.88671875" style="12"/>
    <col min="247" max="247" width="2.109375" style="12" customWidth="1"/>
    <col min="248" max="296" width="0.88671875" style="12"/>
    <col min="297" max="297" width="2.5546875" style="12" customWidth="1"/>
    <col min="298" max="308" width="0.88671875" style="12"/>
    <col min="309" max="309" width="2.109375" style="12" customWidth="1"/>
    <col min="310" max="317" width="0.88671875" style="12"/>
    <col min="318" max="318" width="1.5546875" style="12" customWidth="1"/>
    <col min="319" max="319" width="5" style="12" customWidth="1"/>
    <col min="320" max="328" width="0.88671875" style="12"/>
    <col min="329" max="329" width="4.5546875" style="12" customWidth="1"/>
    <col min="330" max="345" width="0.88671875" style="12"/>
    <col min="346" max="346" width="15.44140625" style="12" customWidth="1"/>
    <col min="347" max="347" width="0" style="12" hidden="1" customWidth="1"/>
    <col min="348" max="360" width="0.88671875" style="12"/>
    <col min="361" max="361" width="23.44140625" style="12" customWidth="1"/>
    <col min="362" max="502" width="0.88671875" style="12"/>
    <col min="503" max="503" width="2.109375" style="12" customWidth="1"/>
    <col min="504" max="552" width="0.88671875" style="12"/>
    <col min="553" max="553" width="2.5546875" style="12" customWidth="1"/>
    <col min="554" max="564" width="0.88671875" style="12"/>
    <col min="565" max="565" width="2.109375" style="12" customWidth="1"/>
    <col min="566" max="573" width="0.88671875" style="12"/>
    <col min="574" max="574" width="1.5546875" style="12" customWidth="1"/>
    <col min="575" max="575" width="5" style="12" customWidth="1"/>
    <col min="576" max="584" width="0.88671875" style="12"/>
    <col min="585" max="585" width="4.5546875" style="12" customWidth="1"/>
    <col min="586" max="601" width="0.88671875" style="12"/>
    <col min="602" max="602" width="15.44140625" style="12" customWidth="1"/>
    <col min="603" max="603" width="0" style="12" hidden="1" customWidth="1"/>
    <col min="604" max="616" width="0.88671875" style="12"/>
    <col min="617" max="617" width="23.44140625" style="12" customWidth="1"/>
    <col min="618" max="758" width="0.88671875" style="12"/>
    <col min="759" max="759" width="2.109375" style="12" customWidth="1"/>
    <col min="760" max="808" width="0.88671875" style="12"/>
    <col min="809" max="809" width="2.5546875" style="12" customWidth="1"/>
    <col min="810" max="820" width="0.88671875" style="12"/>
    <col min="821" max="821" width="2.109375" style="12" customWidth="1"/>
    <col min="822" max="829" width="0.88671875" style="12"/>
    <col min="830" max="830" width="1.5546875" style="12" customWidth="1"/>
    <col min="831" max="831" width="5" style="12" customWidth="1"/>
    <col min="832" max="840" width="0.88671875" style="12"/>
    <col min="841" max="841" width="4.5546875" style="12" customWidth="1"/>
    <col min="842" max="857" width="0.88671875" style="12"/>
    <col min="858" max="858" width="15.44140625" style="12" customWidth="1"/>
    <col min="859" max="859" width="0" style="12" hidden="1" customWidth="1"/>
    <col min="860" max="872" width="0.88671875" style="12"/>
    <col min="873" max="873" width="23.44140625" style="12" customWidth="1"/>
    <col min="874" max="1014" width="0.88671875" style="12"/>
    <col min="1015" max="1015" width="2.109375" style="12" customWidth="1"/>
    <col min="1016" max="1064" width="0.88671875" style="12"/>
    <col min="1065" max="1065" width="2.5546875" style="12" customWidth="1"/>
    <col min="1066" max="1076" width="0.88671875" style="12"/>
    <col min="1077" max="1077" width="2.109375" style="12" customWidth="1"/>
    <col min="1078" max="1085" width="0.88671875" style="12"/>
    <col min="1086" max="1086" width="1.5546875" style="12" customWidth="1"/>
    <col min="1087" max="1087" width="5" style="12" customWidth="1"/>
    <col min="1088" max="1096" width="0.88671875" style="12"/>
    <col min="1097" max="1097" width="4.5546875" style="12" customWidth="1"/>
    <col min="1098" max="1113" width="0.88671875" style="12"/>
    <col min="1114" max="1114" width="15.44140625" style="12" customWidth="1"/>
    <col min="1115" max="1115" width="0" style="12" hidden="1" customWidth="1"/>
    <col min="1116" max="1128" width="0.88671875" style="12"/>
    <col min="1129" max="1129" width="23.44140625" style="12" customWidth="1"/>
    <col min="1130" max="1270" width="0.88671875" style="12"/>
    <col min="1271" max="1271" width="2.109375" style="12" customWidth="1"/>
    <col min="1272" max="1320" width="0.88671875" style="12"/>
    <col min="1321" max="1321" width="2.5546875" style="12" customWidth="1"/>
    <col min="1322" max="1332" width="0.88671875" style="12"/>
    <col min="1333" max="1333" width="2.109375" style="12" customWidth="1"/>
    <col min="1334" max="1341" width="0.88671875" style="12"/>
    <col min="1342" max="1342" width="1.5546875" style="12" customWidth="1"/>
    <col min="1343" max="1343" width="5" style="12" customWidth="1"/>
    <col min="1344" max="1352" width="0.88671875" style="12"/>
    <col min="1353" max="1353" width="4.5546875" style="12" customWidth="1"/>
    <col min="1354" max="1369" width="0.88671875" style="12"/>
    <col min="1370" max="1370" width="15.44140625" style="12" customWidth="1"/>
    <col min="1371" max="1371" width="0" style="12" hidden="1" customWidth="1"/>
    <col min="1372" max="1384" width="0.88671875" style="12"/>
    <col min="1385" max="1385" width="23.44140625" style="12" customWidth="1"/>
    <col min="1386" max="1526" width="0.88671875" style="12"/>
    <col min="1527" max="1527" width="2.109375" style="12" customWidth="1"/>
    <col min="1528" max="1576" width="0.88671875" style="12"/>
    <col min="1577" max="1577" width="2.5546875" style="12" customWidth="1"/>
    <col min="1578" max="1588" width="0.88671875" style="12"/>
    <col min="1589" max="1589" width="2.109375" style="12" customWidth="1"/>
    <col min="1590" max="1597" width="0.88671875" style="12"/>
    <col min="1598" max="1598" width="1.5546875" style="12" customWidth="1"/>
    <col min="1599" max="1599" width="5" style="12" customWidth="1"/>
    <col min="1600" max="1608" width="0.88671875" style="12"/>
    <col min="1609" max="1609" width="4.5546875" style="12" customWidth="1"/>
    <col min="1610" max="1625" width="0.88671875" style="12"/>
    <col min="1626" max="1626" width="15.44140625" style="12" customWidth="1"/>
    <col min="1627" max="1627" width="0" style="12" hidden="1" customWidth="1"/>
    <col min="1628" max="1640" width="0.88671875" style="12"/>
    <col min="1641" max="1641" width="23.44140625" style="12" customWidth="1"/>
    <col min="1642" max="1782" width="0.88671875" style="12"/>
    <col min="1783" max="1783" width="2.109375" style="12" customWidth="1"/>
    <col min="1784" max="1832" width="0.88671875" style="12"/>
    <col min="1833" max="1833" width="2.5546875" style="12" customWidth="1"/>
    <col min="1834" max="1844" width="0.88671875" style="12"/>
    <col min="1845" max="1845" width="2.109375" style="12" customWidth="1"/>
    <col min="1846" max="1853" width="0.88671875" style="12"/>
    <col min="1854" max="1854" width="1.5546875" style="12" customWidth="1"/>
    <col min="1855" max="1855" width="5" style="12" customWidth="1"/>
    <col min="1856" max="1864" width="0.88671875" style="12"/>
    <col min="1865" max="1865" width="4.5546875" style="12" customWidth="1"/>
    <col min="1866" max="1881" width="0.88671875" style="12"/>
    <col min="1882" max="1882" width="15.44140625" style="12" customWidth="1"/>
    <col min="1883" max="1883" width="0" style="12" hidden="1" customWidth="1"/>
    <col min="1884" max="1896" width="0.88671875" style="12"/>
    <col min="1897" max="1897" width="23.44140625" style="12" customWidth="1"/>
    <col min="1898" max="2038" width="0.88671875" style="12"/>
    <col min="2039" max="2039" width="2.109375" style="12" customWidth="1"/>
    <col min="2040" max="2088" width="0.88671875" style="12"/>
    <col min="2089" max="2089" width="2.5546875" style="12" customWidth="1"/>
    <col min="2090" max="2100" width="0.88671875" style="12"/>
    <col min="2101" max="2101" width="2.109375" style="12" customWidth="1"/>
    <col min="2102" max="2109" width="0.88671875" style="12"/>
    <col min="2110" max="2110" width="1.5546875" style="12" customWidth="1"/>
    <col min="2111" max="2111" width="5" style="12" customWidth="1"/>
    <col min="2112" max="2120" width="0.88671875" style="12"/>
    <col min="2121" max="2121" width="4.5546875" style="12" customWidth="1"/>
    <col min="2122" max="2137" width="0.88671875" style="12"/>
    <col min="2138" max="2138" width="15.44140625" style="12" customWidth="1"/>
    <col min="2139" max="2139" width="0" style="12" hidden="1" customWidth="1"/>
    <col min="2140" max="2152" width="0.88671875" style="12"/>
    <col min="2153" max="2153" width="23.44140625" style="12" customWidth="1"/>
    <col min="2154" max="2294" width="0.88671875" style="12"/>
    <col min="2295" max="2295" width="2.109375" style="12" customWidth="1"/>
    <col min="2296" max="2344" width="0.88671875" style="12"/>
    <col min="2345" max="2345" width="2.5546875" style="12" customWidth="1"/>
    <col min="2346" max="2356" width="0.88671875" style="12"/>
    <col min="2357" max="2357" width="2.109375" style="12" customWidth="1"/>
    <col min="2358" max="2365" width="0.88671875" style="12"/>
    <col min="2366" max="2366" width="1.5546875" style="12" customWidth="1"/>
    <col min="2367" max="2367" width="5" style="12" customWidth="1"/>
    <col min="2368" max="2376" width="0.88671875" style="12"/>
    <col min="2377" max="2377" width="4.5546875" style="12" customWidth="1"/>
    <col min="2378" max="2393" width="0.88671875" style="12"/>
    <col min="2394" max="2394" width="15.44140625" style="12" customWidth="1"/>
    <col min="2395" max="2395" width="0" style="12" hidden="1" customWidth="1"/>
    <col min="2396" max="2408" width="0.88671875" style="12"/>
    <col min="2409" max="2409" width="23.44140625" style="12" customWidth="1"/>
    <col min="2410" max="2550" width="0.88671875" style="12"/>
    <col min="2551" max="2551" width="2.109375" style="12" customWidth="1"/>
    <col min="2552" max="2600" width="0.88671875" style="12"/>
    <col min="2601" max="2601" width="2.5546875" style="12" customWidth="1"/>
    <col min="2602" max="2612" width="0.88671875" style="12"/>
    <col min="2613" max="2613" width="2.109375" style="12" customWidth="1"/>
    <col min="2614" max="2621" width="0.88671875" style="12"/>
    <col min="2622" max="2622" width="1.5546875" style="12" customWidth="1"/>
    <col min="2623" max="2623" width="5" style="12" customWidth="1"/>
    <col min="2624" max="2632" width="0.88671875" style="12"/>
    <col min="2633" max="2633" width="4.5546875" style="12" customWidth="1"/>
    <col min="2634" max="2649" width="0.88671875" style="12"/>
    <col min="2650" max="2650" width="15.44140625" style="12" customWidth="1"/>
    <col min="2651" max="2651" width="0" style="12" hidden="1" customWidth="1"/>
    <col min="2652" max="2664" width="0.88671875" style="12"/>
    <col min="2665" max="2665" width="23.44140625" style="12" customWidth="1"/>
    <col min="2666" max="2806" width="0.88671875" style="12"/>
    <col min="2807" max="2807" width="2.109375" style="12" customWidth="1"/>
    <col min="2808" max="2856" width="0.88671875" style="12"/>
    <col min="2857" max="2857" width="2.5546875" style="12" customWidth="1"/>
    <col min="2858" max="2868" width="0.88671875" style="12"/>
    <col min="2869" max="2869" width="2.109375" style="12" customWidth="1"/>
    <col min="2870" max="2877" width="0.88671875" style="12"/>
    <col min="2878" max="2878" width="1.5546875" style="12" customWidth="1"/>
    <col min="2879" max="2879" width="5" style="12" customWidth="1"/>
    <col min="2880" max="2888" width="0.88671875" style="12"/>
    <col min="2889" max="2889" width="4.5546875" style="12" customWidth="1"/>
    <col min="2890" max="2905" width="0.88671875" style="12"/>
    <col min="2906" max="2906" width="15.44140625" style="12" customWidth="1"/>
    <col min="2907" max="2907" width="0" style="12" hidden="1" customWidth="1"/>
    <col min="2908" max="2920" width="0.88671875" style="12"/>
    <col min="2921" max="2921" width="23.44140625" style="12" customWidth="1"/>
    <col min="2922" max="3062" width="0.88671875" style="12"/>
    <col min="3063" max="3063" width="2.109375" style="12" customWidth="1"/>
    <col min="3064" max="3112" width="0.88671875" style="12"/>
    <col min="3113" max="3113" width="2.5546875" style="12" customWidth="1"/>
    <col min="3114" max="3124" width="0.88671875" style="12"/>
    <col min="3125" max="3125" width="2.109375" style="12" customWidth="1"/>
    <col min="3126" max="3133" width="0.88671875" style="12"/>
    <col min="3134" max="3134" width="1.5546875" style="12" customWidth="1"/>
    <col min="3135" max="3135" width="5" style="12" customWidth="1"/>
    <col min="3136" max="3144" width="0.88671875" style="12"/>
    <col min="3145" max="3145" width="4.5546875" style="12" customWidth="1"/>
    <col min="3146" max="3161" width="0.88671875" style="12"/>
    <col min="3162" max="3162" width="15.44140625" style="12" customWidth="1"/>
    <col min="3163" max="3163" width="0" style="12" hidden="1" customWidth="1"/>
    <col min="3164" max="3176" width="0.88671875" style="12"/>
    <col min="3177" max="3177" width="23.44140625" style="12" customWidth="1"/>
    <col min="3178" max="3318" width="0.88671875" style="12"/>
    <col min="3319" max="3319" width="2.109375" style="12" customWidth="1"/>
    <col min="3320" max="3368" width="0.88671875" style="12"/>
    <col min="3369" max="3369" width="2.5546875" style="12" customWidth="1"/>
    <col min="3370" max="3380" width="0.88671875" style="12"/>
    <col min="3381" max="3381" width="2.109375" style="12" customWidth="1"/>
    <col min="3382" max="3389" width="0.88671875" style="12"/>
    <col min="3390" max="3390" width="1.5546875" style="12" customWidth="1"/>
    <col min="3391" max="3391" width="5" style="12" customWidth="1"/>
    <col min="3392" max="3400" width="0.88671875" style="12"/>
    <col min="3401" max="3401" width="4.5546875" style="12" customWidth="1"/>
    <col min="3402" max="3417" width="0.88671875" style="12"/>
    <col min="3418" max="3418" width="15.44140625" style="12" customWidth="1"/>
    <col min="3419" max="3419" width="0" style="12" hidden="1" customWidth="1"/>
    <col min="3420" max="3432" width="0.88671875" style="12"/>
    <col min="3433" max="3433" width="23.44140625" style="12" customWidth="1"/>
    <col min="3434" max="3574" width="0.88671875" style="12"/>
    <col min="3575" max="3575" width="2.109375" style="12" customWidth="1"/>
    <col min="3576" max="3624" width="0.88671875" style="12"/>
    <col min="3625" max="3625" width="2.5546875" style="12" customWidth="1"/>
    <col min="3626" max="3636" width="0.88671875" style="12"/>
    <col min="3637" max="3637" width="2.109375" style="12" customWidth="1"/>
    <col min="3638" max="3645" width="0.88671875" style="12"/>
    <col min="3646" max="3646" width="1.5546875" style="12" customWidth="1"/>
    <col min="3647" max="3647" width="5" style="12" customWidth="1"/>
    <col min="3648" max="3656" width="0.88671875" style="12"/>
    <col min="3657" max="3657" width="4.5546875" style="12" customWidth="1"/>
    <col min="3658" max="3673" width="0.88671875" style="12"/>
    <col min="3674" max="3674" width="15.44140625" style="12" customWidth="1"/>
    <col min="3675" max="3675" width="0" style="12" hidden="1" customWidth="1"/>
    <col min="3676" max="3688" width="0.88671875" style="12"/>
    <col min="3689" max="3689" width="23.44140625" style="12" customWidth="1"/>
    <col min="3690" max="3830" width="0.88671875" style="12"/>
    <col min="3831" max="3831" width="2.109375" style="12" customWidth="1"/>
    <col min="3832" max="3880" width="0.88671875" style="12"/>
    <col min="3881" max="3881" width="2.5546875" style="12" customWidth="1"/>
    <col min="3882" max="3892" width="0.88671875" style="12"/>
    <col min="3893" max="3893" width="2.109375" style="12" customWidth="1"/>
    <col min="3894" max="3901" width="0.88671875" style="12"/>
    <col min="3902" max="3902" width="1.5546875" style="12" customWidth="1"/>
    <col min="3903" max="3903" width="5" style="12" customWidth="1"/>
    <col min="3904" max="3912" width="0.88671875" style="12"/>
    <col min="3913" max="3913" width="4.5546875" style="12" customWidth="1"/>
    <col min="3914" max="3929" width="0.88671875" style="12"/>
    <col min="3930" max="3930" width="15.44140625" style="12" customWidth="1"/>
    <col min="3931" max="3931" width="0" style="12" hidden="1" customWidth="1"/>
    <col min="3932" max="3944" width="0.88671875" style="12"/>
    <col min="3945" max="3945" width="23.44140625" style="12" customWidth="1"/>
    <col min="3946" max="4086" width="0.88671875" style="12"/>
    <col min="4087" max="4087" width="2.109375" style="12" customWidth="1"/>
    <col min="4088" max="4136" width="0.88671875" style="12"/>
    <col min="4137" max="4137" width="2.5546875" style="12" customWidth="1"/>
    <col min="4138" max="4148" width="0.88671875" style="12"/>
    <col min="4149" max="4149" width="2.109375" style="12" customWidth="1"/>
    <col min="4150" max="4157" width="0.88671875" style="12"/>
    <col min="4158" max="4158" width="1.5546875" style="12" customWidth="1"/>
    <col min="4159" max="4159" width="5" style="12" customWidth="1"/>
    <col min="4160" max="4168" width="0.88671875" style="12"/>
    <col min="4169" max="4169" width="4.5546875" style="12" customWidth="1"/>
    <col min="4170" max="4185" width="0.88671875" style="12"/>
    <col min="4186" max="4186" width="15.44140625" style="12" customWidth="1"/>
    <col min="4187" max="4187" width="0" style="12" hidden="1" customWidth="1"/>
    <col min="4188" max="4200" width="0.88671875" style="12"/>
    <col min="4201" max="4201" width="23.44140625" style="12" customWidth="1"/>
    <col min="4202" max="4342" width="0.88671875" style="12"/>
    <col min="4343" max="4343" width="2.109375" style="12" customWidth="1"/>
    <col min="4344" max="4392" width="0.88671875" style="12"/>
    <col min="4393" max="4393" width="2.5546875" style="12" customWidth="1"/>
    <col min="4394" max="4404" width="0.88671875" style="12"/>
    <col min="4405" max="4405" width="2.109375" style="12" customWidth="1"/>
    <col min="4406" max="4413" width="0.88671875" style="12"/>
    <col min="4414" max="4414" width="1.5546875" style="12" customWidth="1"/>
    <col min="4415" max="4415" width="5" style="12" customWidth="1"/>
    <col min="4416" max="4424" width="0.88671875" style="12"/>
    <col min="4425" max="4425" width="4.5546875" style="12" customWidth="1"/>
    <col min="4426" max="4441" width="0.88671875" style="12"/>
    <col min="4442" max="4442" width="15.44140625" style="12" customWidth="1"/>
    <col min="4443" max="4443" width="0" style="12" hidden="1" customWidth="1"/>
    <col min="4444" max="4456" width="0.88671875" style="12"/>
    <col min="4457" max="4457" width="23.44140625" style="12" customWidth="1"/>
    <col min="4458" max="4598" width="0.88671875" style="12"/>
    <col min="4599" max="4599" width="2.109375" style="12" customWidth="1"/>
    <col min="4600" max="4648" width="0.88671875" style="12"/>
    <col min="4649" max="4649" width="2.5546875" style="12" customWidth="1"/>
    <col min="4650" max="4660" width="0.88671875" style="12"/>
    <col min="4661" max="4661" width="2.109375" style="12" customWidth="1"/>
    <col min="4662" max="4669" width="0.88671875" style="12"/>
    <col min="4670" max="4670" width="1.5546875" style="12" customWidth="1"/>
    <col min="4671" max="4671" width="5" style="12" customWidth="1"/>
    <col min="4672" max="4680" width="0.88671875" style="12"/>
    <col min="4681" max="4681" width="4.5546875" style="12" customWidth="1"/>
    <col min="4682" max="4697" width="0.88671875" style="12"/>
    <col min="4698" max="4698" width="15.44140625" style="12" customWidth="1"/>
    <col min="4699" max="4699" width="0" style="12" hidden="1" customWidth="1"/>
    <col min="4700" max="4712" width="0.88671875" style="12"/>
    <col min="4713" max="4713" width="23.44140625" style="12" customWidth="1"/>
    <col min="4714" max="4854" width="0.88671875" style="12"/>
    <col min="4855" max="4855" width="2.109375" style="12" customWidth="1"/>
    <col min="4856" max="4904" width="0.88671875" style="12"/>
    <col min="4905" max="4905" width="2.5546875" style="12" customWidth="1"/>
    <col min="4906" max="4916" width="0.88671875" style="12"/>
    <col min="4917" max="4917" width="2.109375" style="12" customWidth="1"/>
    <col min="4918" max="4925" width="0.88671875" style="12"/>
    <col min="4926" max="4926" width="1.5546875" style="12" customWidth="1"/>
    <col min="4927" max="4927" width="5" style="12" customWidth="1"/>
    <col min="4928" max="4936" width="0.88671875" style="12"/>
    <col min="4937" max="4937" width="4.5546875" style="12" customWidth="1"/>
    <col min="4938" max="4953" width="0.88671875" style="12"/>
    <col min="4954" max="4954" width="15.44140625" style="12" customWidth="1"/>
    <col min="4955" max="4955" width="0" style="12" hidden="1" customWidth="1"/>
    <col min="4956" max="4968" width="0.88671875" style="12"/>
    <col min="4969" max="4969" width="23.44140625" style="12" customWidth="1"/>
    <col min="4970" max="5110" width="0.88671875" style="12"/>
    <col min="5111" max="5111" width="2.109375" style="12" customWidth="1"/>
    <col min="5112" max="5160" width="0.88671875" style="12"/>
    <col min="5161" max="5161" width="2.5546875" style="12" customWidth="1"/>
    <col min="5162" max="5172" width="0.88671875" style="12"/>
    <col min="5173" max="5173" width="2.109375" style="12" customWidth="1"/>
    <col min="5174" max="5181" width="0.88671875" style="12"/>
    <col min="5182" max="5182" width="1.5546875" style="12" customWidth="1"/>
    <col min="5183" max="5183" width="5" style="12" customWidth="1"/>
    <col min="5184" max="5192" width="0.88671875" style="12"/>
    <col min="5193" max="5193" width="4.5546875" style="12" customWidth="1"/>
    <col min="5194" max="5209" width="0.88671875" style="12"/>
    <col min="5210" max="5210" width="15.44140625" style="12" customWidth="1"/>
    <col min="5211" max="5211" width="0" style="12" hidden="1" customWidth="1"/>
    <col min="5212" max="5224" width="0.88671875" style="12"/>
    <col min="5225" max="5225" width="23.44140625" style="12" customWidth="1"/>
    <col min="5226" max="5366" width="0.88671875" style="12"/>
    <col min="5367" max="5367" width="2.109375" style="12" customWidth="1"/>
    <col min="5368" max="5416" width="0.88671875" style="12"/>
    <col min="5417" max="5417" width="2.5546875" style="12" customWidth="1"/>
    <col min="5418" max="5428" width="0.88671875" style="12"/>
    <col min="5429" max="5429" width="2.109375" style="12" customWidth="1"/>
    <col min="5430" max="5437" width="0.88671875" style="12"/>
    <col min="5438" max="5438" width="1.5546875" style="12" customWidth="1"/>
    <col min="5439" max="5439" width="5" style="12" customWidth="1"/>
    <col min="5440" max="5448" width="0.88671875" style="12"/>
    <col min="5449" max="5449" width="4.5546875" style="12" customWidth="1"/>
    <col min="5450" max="5465" width="0.88671875" style="12"/>
    <col min="5466" max="5466" width="15.44140625" style="12" customWidth="1"/>
    <col min="5467" max="5467" width="0" style="12" hidden="1" customWidth="1"/>
    <col min="5468" max="5480" width="0.88671875" style="12"/>
    <col min="5481" max="5481" width="23.44140625" style="12" customWidth="1"/>
    <col min="5482" max="5622" width="0.88671875" style="12"/>
    <col min="5623" max="5623" width="2.109375" style="12" customWidth="1"/>
    <col min="5624" max="5672" width="0.88671875" style="12"/>
    <col min="5673" max="5673" width="2.5546875" style="12" customWidth="1"/>
    <col min="5674" max="5684" width="0.88671875" style="12"/>
    <col min="5685" max="5685" width="2.109375" style="12" customWidth="1"/>
    <col min="5686" max="5693" width="0.88671875" style="12"/>
    <col min="5694" max="5694" width="1.5546875" style="12" customWidth="1"/>
    <col min="5695" max="5695" width="5" style="12" customWidth="1"/>
    <col min="5696" max="5704" width="0.88671875" style="12"/>
    <col min="5705" max="5705" width="4.5546875" style="12" customWidth="1"/>
    <col min="5706" max="5721" width="0.88671875" style="12"/>
    <col min="5722" max="5722" width="15.44140625" style="12" customWidth="1"/>
    <col min="5723" max="5723" width="0" style="12" hidden="1" customWidth="1"/>
    <col min="5724" max="5736" width="0.88671875" style="12"/>
    <col min="5737" max="5737" width="23.44140625" style="12" customWidth="1"/>
    <col min="5738" max="5878" width="0.88671875" style="12"/>
    <col min="5879" max="5879" width="2.109375" style="12" customWidth="1"/>
    <col min="5880" max="5928" width="0.88671875" style="12"/>
    <col min="5929" max="5929" width="2.5546875" style="12" customWidth="1"/>
    <col min="5930" max="5940" width="0.88671875" style="12"/>
    <col min="5941" max="5941" width="2.109375" style="12" customWidth="1"/>
    <col min="5942" max="5949" width="0.88671875" style="12"/>
    <col min="5950" max="5950" width="1.5546875" style="12" customWidth="1"/>
    <col min="5951" max="5951" width="5" style="12" customWidth="1"/>
    <col min="5952" max="5960" width="0.88671875" style="12"/>
    <col min="5961" max="5961" width="4.5546875" style="12" customWidth="1"/>
    <col min="5962" max="5977" width="0.88671875" style="12"/>
    <col min="5978" max="5978" width="15.44140625" style="12" customWidth="1"/>
    <col min="5979" max="5979" width="0" style="12" hidden="1" customWidth="1"/>
    <col min="5980" max="5992" width="0.88671875" style="12"/>
    <col min="5993" max="5993" width="23.44140625" style="12" customWidth="1"/>
    <col min="5994" max="6134" width="0.88671875" style="12"/>
    <col min="6135" max="6135" width="2.109375" style="12" customWidth="1"/>
    <col min="6136" max="6184" width="0.88671875" style="12"/>
    <col min="6185" max="6185" width="2.5546875" style="12" customWidth="1"/>
    <col min="6186" max="6196" width="0.88671875" style="12"/>
    <col min="6197" max="6197" width="2.109375" style="12" customWidth="1"/>
    <col min="6198" max="6205" width="0.88671875" style="12"/>
    <col min="6206" max="6206" width="1.5546875" style="12" customWidth="1"/>
    <col min="6207" max="6207" width="5" style="12" customWidth="1"/>
    <col min="6208" max="6216" width="0.88671875" style="12"/>
    <col min="6217" max="6217" width="4.5546875" style="12" customWidth="1"/>
    <col min="6218" max="6233" width="0.88671875" style="12"/>
    <col min="6234" max="6234" width="15.44140625" style="12" customWidth="1"/>
    <col min="6235" max="6235" width="0" style="12" hidden="1" customWidth="1"/>
    <col min="6236" max="6248" width="0.88671875" style="12"/>
    <col min="6249" max="6249" width="23.44140625" style="12" customWidth="1"/>
    <col min="6250" max="6390" width="0.88671875" style="12"/>
    <col min="6391" max="6391" width="2.109375" style="12" customWidth="1"/>
    <col min="6392" max="6440" width="0.88671875" style="12"/>
    <col min="6441" max="6441" width="2.5546875" style="12" customWidth="1"/>
    <col min="6442" max="6452" width="0.88671875" style="12"/>
    <col min="6453" max="6453" width="2.109375" style="12" customWidth="1"/>
    <col min="6454" max="6461" width="0.88671875" style="12"/>
    <col min="6462" max="6462" width="1.5546875" style="12" customWidth="1"/>
    <col min="6463" max="6463" width="5" style="12" customWidth="1"/>
    <col min="6464" max="6472" width="0.88671875" style="12"/>
    <col min="6473" max="6473" width="4.5546875" style="12" customWidth="1"/>
    <col min="6474" max="6489" width="0.88671875" style="12"/>
    <col min="6490" max="6490" width="15.44140625" style="12" customWidth="1"/>
    <col min="6491" max="6491" width="0" style="12" hidden="1" customWidth="1"/>
    <col min="6492" max="6504" width="0.88671875" style="12"/>
    <col min="6505" max="6505" width="23.44140625" style="12" customWidth="1"/>
    <col min="6506" max="6646" width="0.88671875" style="12"/>
    <col min="6647" max="6647" width="2.109375" style="12" customWidth="1"/>
    <col min="6648" max="6696" width="0.88671875" style="12"/>
    <col min="6697" max="6697" width="2.5546875" style="12" customWidth="1"/>
    <col min="6698" max="6708" width="0.88671875" style="12"/>
    <col min="6709" max="6709" width="2.109375" style="12" customWidth="1"/>
    <col min="6710" max="6717" width="0.88671875" style="12"/>
    <col min="6718" max="6718" width="1.5546875" style="12" customWidth="1"/>
    <col min="6719" max="6719" width="5" style="12" customWidth="1"/>
    <col min="6720" max="6728" width="0.88671875" style="12"/>
    <col min="6729" max="6729" width="4.5546875" style="12" customWidth="1"/>
    <col min="6730" max="6745" width="0.88671875" style="12"/>
    <col min="6746" max="6746" width="15.44140625" style="12" customWidth="1"/>
    <col min="6747" max="6747" width="0" style="12" hidden="1" customWidth="1"/>
    <col min="6748" max="6760" width="0.88671875" style="12"/>
    <col min="6761" max="6761" width="23.44140625" style="12" customWidth="1"/>
    <col min="6762" max="6902" width="0.88671875" style="12"/>
    <col min="6903" max="6903" width="2.109375" style="12" customWidth="1"/>
    <col min="6904" max="6952" width="0.88671875" style="12"/>
    <col min="6953" max="6953" width="2.5546875" style="12" customWidth="1"/>
    <col min="6954" max="6964" width="0.88671875" style="12"/>
    <col min="6965" max="6965" width="2.109375" style="12" customWidth="1"/>
    <col min="6966" max="6973" width="0.88671875" style="12"/>
    <col min="6974" max="6974" width="1.5546875" style="12" customWidth="1"/>
    <col min="6975" max="6975" width="5" style="12" customWidth="1"/>
    <col min="6976" max="6984" width="0.88671875" style="12"/>
    <col min="6985" max="6985" width="4.5546875" style="12" customWidth="1"/>
    <col min="6986" max="7001" width="0.88671875" style="12"/>
    <col min="7002" max="7002" width="15.44140625" style="12" customWidth="1"/>
    <col min="7003" max="7003" width="0" style="12" hidden="1" customWidth="1"/>
    <col min="7004" max="7016" width="0.88671875" style="12"/>
    <col min="7017" max="7017" width="23.44140625" style="12" customWidth="1"/>
    <col min="7018" max="7158" width="0.88671875" style="12"/>
    <col min="7159" max="7159" width="2.109375" style="12" customWidth="1"/>
    <col min="7160" max="7208" width="0.88671875" style="12"/>
    <col min="7209" max="7209" width="2.5546875" style="12" customWidth="1"/>
    <col min="7210" max="7220" width="0.88671875" style="12"/>
    <col min="7221" max="7221" width="2.109375" style="12" customWidth="1"/>
    <col min="7222" max="7229" width="0.88671875" style="12"/>
    <col min="7230" max="7230" width="1.5546875" style="12" customWidth="1"/>
    <col min="7231" max="7231" width="5" style="12" customWidth="1"/>
    <col min="7232" max="7240" width="0.88671875" style="12"/>
    <col min="7241" max="7241" width="4.5546875" style="12" customWidth="1"/>
    <col min="7242" max="7257" width="0.88671875" style="12"/>
    <col min="7258" max="7258" width="15.44140625" style="12" customWidth="1"/>
    <col min="7259" max="7259" width="0" style="12" hidden="1" customWidth="1"/>
    <col min="7260" max="7272" width="0.88671875" style="12"/>
    <col min="7273" max="7273" width="23.44140625" style="12" customWidth="1"/>
    <col min="7274" max="7414" width="0.88671875" style="12"/>
    <col min="7415" max="7415" width="2.109375" style="12" customWidth="1"/>
    <col min="7416" max="7464" width="0.88671875" style="12"/>
    <col min="7465" max="7465" width="2.5546875" style="12" customWidth="1"/>
    <col min="7466" max="7476" width="0.88671875" style="12"/>
    <col min="7477" max="7477" width="2.109375" style="12" customWidth="1"/>
    <col min="7478" max="7485" width="0.88671875" style="12"/>
    <col min="7486" max="7486" width="1.5546875" style="12" customWidth="1"/>
    <col min="7487" max="7487" width="5" style="12" customWidth="1"/>
    <col min="7488" max="7496" width="0.88671875" style="12"/>
    <col min="7497" max="7497" width="4.5546875" style="12" customWidth="1"/>
    <col min="7498" max="7513" width="0.88671875" style="12"/>
    <col min="7514" max="7514" width="15.44140625" style="12" customWidth="1"/>
    <col min="7515" max="7515" width="0" style="12" hidden="1" customWidth="1"/>
    <col min="7516" max="7528" width="0.88671875" style="12"/>
    <col min="7529" max="7529" width="23.44140625" style="12" customWidth="1"/>
    <col min="7530" max="7670" width="0.88671875" style="12"/>
    <col min="7671" max="7671" width="2.109375" style="12" customWidth="1"/>
    <col min="7672" max="7720" width="0.88671875" style="12"/>
    <col min="7721" max="7721" width="2.5546875" style="12" customWidth="1"/>
    <col min="7722" max="7732" width="0.88671875" style="12"/>
    <col min="7733" max="7733" width="2.109375" style="12" customWidth="1"/>
    <col min="7734" max="7741" width="0.88671875" style="12"/>
    <col min="7742" max="7742" width="1.5546875" style="12" customWidth="1"/>
    <col min="7743" max="7743" width="5" style="12" customWidth="1"/>
    <col min="7744" max="7752" width="0.88671875" style="12"/>
    <col min="7753" max="7753" width="4.5546875" style="12" customWidth="1"/>
    <col min="7754" max="7769" width="0.88671875" style="12"/>
    <col min="7770" max="7770" width="15.44140625" style="12" customWidth="1"/>
    <col min="7771" max="7771" width="0" style="12" hidden="1" customWidth="1"/>
    <col min="7772" max="7784" width="0.88671875" style="12"/>
    <col min="7785" max="7785" width="23.44140625" style="12" customWidth="1"/>
    <col min="7786" max="7926" width="0.88671875" style="12"/>
    <col min="7927" max="7927" width="2.109375" style="12" customWidth="1"/>
    <col min="7928" max="7976" width="0.88671875" style="12"/>
    <col min="7977" max="7977" width="2.5546875" style="12" customWidth="1"/>
    <col min="7978" max="7988" width="0.88671875" style="12"/>
    <col min="7989" max="7989" width="2.109375" style="12" customWidth="1"/>
    <col min="7990" max="7997" width="0.88671875" style="12"/>
    <col min="7998" max="7998" width="1.5546875" style="12" customWidth="1"/>
    <col min="7999" max="7999" width="5" style="12" customWidth="1"/>
    <col min="8000" max="8008" width="0.88671875" style="12"/>
    <col min="8009" max="8009" width="4.5546875" style="12" customWidth="1"/>
    <col min="8010" max="8025" width="0.88671875" style="12"/>
    <col min="8026" max="8026" width="15.44140625" style="12" customWidth="1"/>
    <col min="8027" max="8027" width="0" style="12" hidden="1" customWidth="1"/>
    <col min="8028" max="8040" width="0.88671875" style="12"/>
    <col min="8041" max="8041" width="23.44140625" style="12" customWidth="1"/>
    <col min="8042" max="8182" width="0.88671875" style="12"/>
    <col min="8183" max="8183" width="2.109375" style="12" customWidth="1"/>
    <col min="8184" max="8232" width="0.88671875" style="12"/>
    <col min="8233" max="8233" width="2.5546875" style="12" customWidth="1"/>
    <col min="8234" max="8244" width="0.88671875" style="12"/>
    <col min="8245" max="8245" width="2.109375" style="12" customWidth="1"/>
    <col min="8246" max="8253" width="0.88671875" style="12"/>
    <col min="8254" max="8254" width="1.5546875" style="12" customWidth="1"/>
    <col min="8255" max="8255" width="5" style="12" customWidth="1"/>
    <col min="8256" max="8264" width="0.88671875" style="12"/>
    <col min="8265" max="8265" width="4.5546875" style="12" customWidth="1"/>
    <col min="8266" max="8281" width="0.88671875" style="12"/>
    <col min="8282" max="8282" width="15.44140625" style="12" customWidth="1"/>
    <col min="8283" max="8283" width="0" style="12" hidden="1" customWidth="1"/>
    <col min="8284" max="8296" width="0.88671875" style="12"/>
    <col min="8297" max="8297" width="23.44140625" style="12" customWidth="1"/>
    <col min="8298" max="8438" width="0.88671875" style="12"/>
    <col min="8439" max="8439" width="2.109375" style="12" customWidth="1"/>
    <col min="8440" max="8488" width="0.88671875" style="12"/>
    <col min="8489" max="8489" width="2.5546875" style="12" customWidth="1"/>
    <col min="8490" max="8500" width="0.88671875" style="12"/>
    <col min="8501" max="8501" width="2.109375" style="12" customWidth="1"/>
    <col min="8502" max="8509" width="0.88671875" style="12"/>
    <col min="8510" max="8510" width="1.5546875" style="12" customWidth="1"/>
    <col min="8511" max="8511" width="5" style="12" customWidth="1"/>
    <col min="8512" max="8520" width="0.88671875" style="12"/>
    <col min="8521" max="8521" width="4.5546875" style="12" customWidth="1"/>
    <col min="8522" max="8537" width="0.88671875" style="12"/>
    <col min="8538" max="8538" width="15.44140625" style="12" customWidth="1"/>
    <col min="8539" max="8539" width="0" style="12" hidden="1" customWidth="1"/>
    <col min="8540" max="8552" width="0.88671875" style="12"/>
    <col min="8553" max="8553" width="23.44140625" style="12" customWidth="1"/>
    <col min="8554" max="8694" width="0.88671875" style="12"/>
    <col min="8695" max="8695" width="2.109375" style="12" customWidth="1"/>
    <col min="8696" max="8744" width="0.88671875" style="12"/>
    <col min="8745" max="8745" width="2.5546875" style="12" customWidth="1"/>
    <col min="8746" max="8756" width="0.88671875" style="12"/>
    <col min="8757" max="8757" width="2.109375" style="12" customWidth="1"/>
    <col min="8758" max="8765" width="0.88671875" style="12"/>
    <col min="8766" max="8766" width="1.5546875" style="12" customWidth="1"/>
    <col min="8767" max="8767" width="5" style="12" customWidth="1"/>
    <col min="8768" max="8776" width="0.88671875" style="12"/>
    <col min="8777" max="8777" width="4.5546875" style="12" customWidth="1"/>
    <col min="8778" max="8793" width="0.88671875" style="12"/>
    <col min="8794" max="8794" width="15.44140625" style="12" customWidth="1"/>
    <col min="8795" max="8795" width="0" style="12" hidden="1" customWidth="1"/>
    <col min="8796" max="8808" width="0.88671875" style="12"/>
    <col min="8809" max="8809" width="23.44140625" style="12" customWidth="1"/>
    <col min="8810" max="8950" width="0.88671875" style="12"/>
    <col min="8951" max="8951" width="2.109375" style="12" customWidth="1"/>
    <col min="8952" max="9000" width="0.88671875" style="12"/>
    <col min="9001" max="9001" width="2.5546875" style="12" customWidth="1"/>
    <col min="9002" max="9012" width="0.88671875" style="12"/>
    <col min="9013" max="9013" width="2.109375" style="12" customWidth="1"/>
    <col min="9014" max="9021" width="0.88671875" style="12"/>
    <col min="9022" max="9022" width="1.5546875" style="12" customWidth="1"/>
    <col min="9023" max="9023" width="5" style="12" customWidth="1"/>
    <col min="9024" max="9032" width="0.88671875" style="12"/>
    <col min="9033" max="9033" width="4.5546875" style="12" customWidth="1"/>
    <col min="9034" max="9049" width="0.88671875" style="12"/>
    <col min="9050" max="9050" width="15.44140625" style="12" customWidth="1"/>
    <col min="9051" max="9051" width="0" style="12" hidden="1" customWidth="1"/>
    <col min="9052" max="9064" width="0.88671875" style="12"/>
    <col min="9065" max="9065" width="23.44140625" style="12" customWidth="1"/>
    <col min="9066" max="9206" width="0.88671875" style="12"/>
    <col min="9207" max="9207" width="2.109375" style="12" customWidth="1"/>
    <col min="9208" max="9256" width="0.88671875" style="12"/>
    <col min="9257" max="9257" width="2.5546875" style="12" customWidth="1"/>
    <col min="9258" max="9268" width="0.88671875" style="12"/>
    <col min="9269" max="9269" width="2.109375" style="12" customWidth="1"/>
    <col min="9270" max="9277" width="0.88671875" style="12"/>
    <col min="9278" max="9278" width="1.5546875" style="12" customWidth="1"/>
    <col min="9279" max="9279" width="5" style="12" customWidth="1"/>
    <col min="9280" max="9288" width="0.88671875" style="12"/>
    <col min="9289" max="9289" width="4.5546875" style="12" customWidth="1"/>
    <col min="9290" max="9305" width="0.88671875" style="12"/>
    <col min="9306" max="9306" width="15.44140625" style="12" customWidth="1"/>
    <col min="9307" max="9307" width="0" style="12" hidden="1" customWidth="1"/>
    <col min="9308" max="9320" width="0.88671875" style="12"/>
    <col min="9321" max="9321" width="23.44140625" style="12" customWidth="1"/>
    <col min="9322" max="9462" width="0.88671875" style="12"/>
    <col min="9463" max="9463" width="2.109375" style="12" customWidth="1"/>
    <col min="9464" max="9512" width="0.88671875" style="12"/>
    <col min="9513" max="9513" width="2.5546875" style="12" customWidth="1"/>
    <col min="9514" max="9524" width="0.88671875" style="12"/>
    <col min="9525" max="9525" width="2.109375" style="12" customWidth="1"/>
    <col min="9526" max="9533" width="0.88671875" style="12"/>
    <col min="9534" max="9534" width="1.5546875" style="12" customWidth="1"/>
    <col min="9535" max="9535" width="5" style="12" customWidth="1"/>
    <col min="9536" max="9544" width="0.88671875" style="12"/>
    <col min="9545" max="9545" width="4.5546875" style="12" customWidth="1"/>
    <col min="9546" max="9561" width="0.88671875" style="12"/>
    <col min="9562" max="9562" width="15.44140625" style="12" customWidth="1"/>
    <col min="9563" max="9563" width="0" style="12" hidden="1" customWidth="1"/>
    <col min="9564" max="9576" width="0.88671875" style="12"/>
    <col min="9577" max="9577" width="23.44140625" style="12" customWidth="1"/>
    <col min="9578" max="9718" width="0.88671875" style="12"/>
    <col min="9719" max="9719" width="2.109375" style="12" customWidth="1"/>
    <col min="9720" max="9768" width="0.88671875" style="12"/>
    <col min="9769" max="9769" width="2.5546875" style="12" customWidth="1"/>
    <col min="9770" max="9780" width="0.88671875" style="12"/>
    <col min="9781" max="9781" width="2.109375" style="12" customWidth="1"/>
    <col min="9782" max="9789" width="0.88671875" style="12"/>
    <col min="9790" max="9790" width="1.5546875" style="12" customWidth="1"/>
    <col min="9791" max="9791" width="5" style="12" customWidth="1"/>
    <col min="9792" max="9800" width="0.88671875" style="12"/>
    <col min="9801" max="9801" width="4.5546875" style="12" customWidth="1"/>
    <col min="9802" max="9817" width="0.88671875" style="12"/>
    <col min="9818" max="9818" width="15.44140625" style="12" customWidth="1"/>
    <col min="9819" max="9819" width="0" style="12" hidden="1" customWidth="1"/>
    <col min="9820" max="9832" width="0.88671875" style="12"/>
    <col min="9833" max="9833" width="23.44140625" style="12" customWidth="1"/>
    <col min="9834" max="9974" width="0.88671875" style="12"/>
    <col min="9975" max="9975" width="2.109375" style="12" customWidth="1"/>
    <col min="9976" max="10024" width="0.88671875" style="12"/>
    <col min="10025" max="10025" width="2.5546875" style="12" customWidth="1"/>
    <col min="10026" max="10036" width="0.88671875" style="12"/>
    <col min="10037" max="10037" width="2.109375" style="12" customWidth="1"/>
    <col min="10038" max="10045" width="0.88671875" style="12"/>
    <col min="10046" max="10046" width="1.5546875" style="12" customWidth="1"/>
    <col min="10047" max="10047" width="5" style="12" customWidth="1"/>
    <col min="10048" max="10056" width="0.88671875" style="12"/>
    <col min="10057" max="10057" width="4.5546875" style="12" customWidth="1"/>
    <col min="10058" max="10073" width="0.88671875" style="12"/>
    <col min="10074" max="10074" width="15.44140625" style="12" customWidth="1"/>
    <col min="10075" max="10075" width="0" style="12" hidden="1" customWidth="1"/>
    <col min="10076" max="10088" width="0.88671875" style="12"/>
    <col min="10089" max="10089" width="23.44140625" style="12" customWidth="1"/>
    <col min="10090" max="10230" width="0.88671875" style="12"/>
    <col min="10231" max="10231" width="2.109375" style="12" customWidth="1"/>
    <col min="10232" max="10280" width="0.88671875" style="12"/>
    <col min="10281" max="10281" width="2.5546875" style="12" customWidth="1"/>
    <col min="10282" max="10292" width="0.88671875" style="12"/>
    <col min="10293" max="10293" width="2.109375" style="12" customWidth="1"/>
    <col min="10294" max="10301" width="0.88671875" style="12"/>
    <col min="10302" max="10302" width="1.5546875" style="12" customWidth="1"/>
    <col min="10303" max="10303" width="5" style="12" customWidth="1"/>
    <col min="10304" max="10312" width="0.88671875" style="12"/>
    <col min="10313" max="10313" width="4.5546875" style="12" customWidth="1"/>
    <col min="10314" max="10329" width="0.88671875" style="12"/>
    <col min="10330" max="10330" width="15.44140625" style="12" customWidth="1"/>
    <col min="10331" max="10331" width="0" style="12" hidden="1" customWidth="1"/>
    <col min="10332" max="10344" width="0.88671875" style="12"/>
    <col min="10345" max="10345" width="23.44140625" style="12" customWidth="1"/>
    <col min="10346" max="10486" width="0.88671875" style="12"/>
    <col min="10487" max="10487" width="2.109375" style="12" customWidth="1"/>
    <col min="10488" max="10536" width="0.88671875" style="12"/>
    <col min="10537" max="10537" width="2.5546875" style="12" customWidth="1"/>
    <col min="10538" max="10548" width="0.88671875" style="12"/>
    <col min="10549" max="10549" width="2.109375" style="12" customWidth="1"/>
    <col min="10550" max="10557" width="0.88671875" style="12"/>
    <col min="10558" max="10558" width="1.5546875" style="12" customWidth="1"/>
    <col min="10559" max="10559" width="5" style="12" customWidth="1"/>
    <col min="10560" max="10568" width="0.88671875" style="12"/>
    <col min="10569" max="10569" width="4.5546875" style="12" customWidth="1"/>
    <col min="10570" max="10585" width="0.88671875" style="12"/>
    <col min="10586" max="10586" width="15.44140625" style="12" customWidth="1"/>
    <col min="10587" max="10587" width="0" style="12" hidden="1" customWidth="1"/>
    <col min="10588" max="10600" width="0.88671875" style="12"/>
    <col min="10601" max="10601" width="23.44140625" style="12" customWidth="1"/>
    <col min="10602" max="10742" width="0.88671875" style="12"/>
    <col min="10743" max="10743" width="2.109375" style="12" customWidth="1"/>
    <col min="10744" max="10792" width="0.88671875" style="12"/>
    <col min="10793" max="10793" width="2.5546875" style="12" customWidth="1"/>
    <col min="10794" max="10804" width="0.88671875" style="12"/>
    <col min="10805" max="10805" width="2.109375" style="12" customWidth="1"/>
    <col min="10806" max="10813" width="0.88671875" style="12"/>
    <col min="10814" max="10814" width="1.5546875" style="12" customWidth="1"/>
    <col min="10815" max="10815" width="5" style="12" customWidth="1"/>
    <col min="10816" max="10824" width="0.88671875" style="12"/>
    <col min="10825" max="10825" width="4.5546875" style="12" customWidth="1"/>
    <col min="10826" max="10841" width="0.88671875" style="12"/>
    <col min="10842" max="10842" width="15.44140625" style="12" customWidth="1"/>
    <col min="10843" max="10843" width="0" style="12" hidden="1" customWidth="1"/>
    <col min="10844" max="10856" width="0.88671875" style="12"/>
    <col min="10857" max="10857" width="23.44140625" style="12" customWidth="1"/>
    <col min="10858" max="10998" width="0.88671875" style="12"/>
    <col min="10999" max="10999" width="2.109375" style="12" customWidth="1"/>
    <col min="11000" max="11048" width="0.88671875" style="12"/>
    <col min="11049" max="11049" width="2.5546875" style="12" customWidth="1"/>
    <col min="11050" max="11060" width="0.88671875" style="12"/>
    <col min="11061" max="11061" width="2.109375" style="12" customWidth="1"/>
    <col min="11062" max="11069" width="0.88671875" style="12"/>
    <col min="11070" max="11070" width="1.5546875" style="12" customWidth="1"/>
    <col min="11071" max="11071" width="5" style="12" customWidth="1"/>
    <col min="11072" max="11080" width="0.88671875" style="12"/>
    <col min="11081" max="11081" width="4.5546875" style="12" customWidth="1"/>
    <col min="11082" max="11097" width="0.88671875" style="12"/>
    <col min="11098" max="11098" width="15.44140625" style="12" customWidth="1"/>
    <col min="11099" max="11099" width="0" style="12" hidden="1" customWidth="1"/>
    <col min="11100" max="11112" width="0.88671875" style="12"/>
    <col min="11113" max="11113" width="23.44140625" style="12" customWidth="1"/>
    <col min="11114" max="11254" width="0.88671875" style="12"/>
    <col min="11255" max="11255" width="2.109375" style="12" customWidth="1"/>
    <col min="11256" max="11304" width="0.88671875" style="12"/>
    <col min="11305" max="11305" width="2.5546875" style="12" customWidth="1"/>
    <col min="11306" max="11316" width="0.88671875" style="12"/>
    <col min="11317" max="11317" width="2.109375" style="12" customWidth="1"/>
    <col min="11318" max="11325" width="0.88671875" style="12"/>
    <col min="11326" max="11326" width="1.5546875" style="12" customWidth="1"/>
    <col min="11327" max="11327" width="5" style="12" customWidth="1"/>
    <col min="11328" max="11336" width="0.88671875" style="12"/>
    <col min="11337" max="11337" width="4.5546875" style="12" customWidth="1"/>
    <col min="11338" max="11353" width="0.88671875" style="12"/>
    <col min="11354" max="11354" width="15.44140625" style="12" customWidth="1"/>
    <col min="11355" max="11355" width="0" style="12" hidden="1" customWidth="1"/>
    <col min="11356" max="11368" width="0.88671875" style="12"/>
    <col min="11369" max="11369" width="23.44140625" style="12" customWidth="1"/>
    <col min="11370" max="11510" width="0.88671875" style="12"/>
    <col min="11511" max="11511" width="2.109375" style="12" customWidth="1"/>
    <col min="11512" max="11560" width="0.88671875" style="12"/>
    <col min="11561" max="11561" width="2.5546875" style="12" customWidth="1"/>
    <col min="11562" max="11572" width="0.88671875" style="12"/>
    <col min="11573" max="11573" width="2.109375" style="12" customWidth="1"/>
    <col min="11574" max="11581" width="0.88671875" style="12"/>
    <col min="11582" max="11582" width="1.5546875" style="12" customWidth="1"/>
    <col min="11583" max="11583" width="5" style="12" customWidth="1"/>
    <col min="11584" max="11592" width="0.88671875" style="12"/>
    <col min="11593" max="11593" width="4.5546875" style="12" customWidth="1"/>
    <col min="11594" max="11609" width="0.88671875" style="12"/>
    <col min="11610" max="11610" width="15.44140625" style="12" customWidth="1"/>
    <col min="11611" max="11611" width="0" style="12" hidden="1" customWidth="1"/>
    <col min="11612" max="11624" width="0.88671875" style="12"/>
    <col min="11625" max="11625" width="23.44140625" style="12" customWidth="1"/>
    <col min="11626" max="11766" width="0.88671875" style="12"/>
    <col min="11767" max="11767" width="2.109375" style="12" customWidth="1"/>
    <col min="11768" max="11816" width="0.88671875" style="12"/>
    <col min="11817" max="11817" width="2.5546875" style="12" customWidth="1"/>
    <col min="11818" max="11828" width="0.88671875" style="12"/>
    <col min="11829" max="11829" width="2.109375" style="12" customWidth="1"/>
    <col min="11830" max="11837" width="0.88671875" style="12"/>
    <col min="11838" max="11838" width="1.5546875" style="12" customWidth="1"/>
    <col min="11839" max="11839" width="5" style="12" customWidth="1"/>
    <col min="11840" max="11848" width="0.88671875" style="12"/>
    <col min="11849" max="11849" width="4.5546875" style="12" customWidth="1"/>
    <col min="11850" max="11865" width="0.88671875" style="12"/>
    <col min="11866" max="11866" width="15.44140625" style="12" customWidth="1"/>
    <col min="11867" max="11867" width="0" style="12" hidden="1" customWidth="1"/>
    <col min="11868" max="11880" width="0.88671875" style="12"/>
    <col min="11881" max="11881" width="23.44140625" style="12" customWidth="1"/>
    <col min="11882" max="12022" width="0.88671875" style="12"/>
    <col min="12023" max="12023" width="2.109375" style="12" customWidth="1"/>
    <col min="12024" max="12072" width="0.88671875" style="12"/>
    <col min="12073" max="12073" width="2.5546875" style="12" customWidth="1"/>
    <col min="12074" max="12084" width="0.88671875" style="12"/>
    <col min="12085" max="12085" width="2.109375" style="12" customWidth="1"/>
    <col min="12086" max="12093" width="0.88671875" style="12"/>
    <col min="12094" max="12094" width="1.5546875" style="12" customWidth="1"/>
    <col min="12095" max="12095" width="5" style="12" customWidth="1"/>
    <col min="12096" max="12104" width="0.88671875" style="12"/>
    <col min="12105" max="12105" width="4.5546875" style="12" customWidth="1"/>
    <col min="12106" max="12121" width="0.88671875" style="12"/>
    <col min="12122" max="12122" width="15.44140625" style="12" customWidth="1"/>
    <col min="12123" max="12123" width="0" style="12" hidden="1" customWidth="1"/>
    <col min="12124" max="12136" width="0.88671875" style="12"/>
    <col min="12137" max="12137" width="23.44140625" style="12" customWidth="1"/>
    <col min="12138" max="12278" width="0.88671875" style="12"/>
    <col min="12279" max="12279" width="2.109375" style="12" customWidth="1"/>
    <col min="12280" max="12328" width="0.88671875" style="12"/>
    <col min="12329" max="12329" width="2.5546875" style="12" customWidth="1"/>
    <col min="12330" max="12340" width="0.88671875" style="12"/>
    <col min="12341" max="12341" width="2.109375" style="12" customWidth="1"/>
    <col min="12342" max="12349" width="0.88671875" style="12"/>
    <col min="12350" max="12350" width="1.5546875" style="12" customWidth="1"/>
    <col min="12351" max="12351" width="5" style="12" customWidth="1"/>
    <col min="12352" max="12360" width="0.88671875" style="12"/>
    <col min="12361" max="12361" width="4.5546875" style="12" customWidth="1"/>
    <col min="12362" max="12377" width="0.88671875" style="12"/>
    <col min="12378" max="12378" width="15.44140625" style="12" customWidth="1"/>
    <col min="12379" max="12379" width="0" style="12" hidden="1" customWidth="1"/>
    <col min="12380" max="12392" width="0.88671875" style="12"/>
    <col min="12393" max="12393" width="23.44140625" style="12" customWidth="1"/>
    <col min="12394" max="12534" width="0.88671875" style="12"/>
    <col min="12535" max="12535" width="2.109375" style="12" customWidth="1"/>
    <col min="12536" max="12584" width="0.88671875" style="12"/>
    <col min="12585" max="12585" width="2.5546875" style="12" customWidth="1"/>
    <col min="12586" max="12596" width="0.88671875" style="12"/>
    <col min="12597" max="12597" width="2.109375" style="12" customWidth="1"/>
    <col min="12598" max="12605" width="0.88671875" style="12"/>
    <col min="12606" max="12606" width="1.5546875" style="12" customWidth="1"/>
    <col min="12607" max="12607" width="5" style="12" customWidth="1"/>
    <col min="12608" max="12616" width="0.88671875" style="12"/>
    <col min="12617" max="12617" width="4.5546875" style="12" customWidth="1"/>
    <col min="12618" max="12633" width="0.88671875" style="12"/>
    <col min="12634" max="12634" width="15.44140625" style="12" customWidth="1"/>
    <col min="12635" max="12635" width="0" style="12" hidden="1" customWidth="1"/>
    <col min="12636" max="12648" width="0.88671875" style="12"/>
    <col min="12649" max="12649" width="23.44140625" style="12" customWidth="1"/>
    <col min="12650" max="12790" width="0.88671875" style="12"/>
    <col min="12791" max="12791" width="2.109375" style="12" customWidth="1"/>
    <col min="12792" max="12840" width="0.88671875" style="12"/>
    <col min="12841" max="12841" width="2.5546875" style="12" customWidth="1"/>
    <col min="12842" max="12852" width="0.88671875" style="12"/>
    <col min="12853" max="12853" width="2.109375" style="12" customWidth="1"/>
    <col min="12854" max="12861" width="0.88671875" style="12"/>
    <col min="12862" max="12862" width="1.5546875" style="12" customWidth="1"/>
    <col min="12863" max="12863" width="5" style="12" customWidth="1"/>
    <col min="12864" max="12872" width="0.88671875" style="12"/>
    <col min="12873" max="12873" width="4.5546875" style="12" customWidth="1"/>
    <col min="12874" max="12889" width="0.88671875" style="12"/>
    <col min="12890" max="12890" width="15.44140625" style="12" customWidth="1"/>
    <col min="12891" max="12891" width="0" style="12" hidden="1" customWidth="1"/>
    <col min="12892" max="12904" width="0.88671875" style="12"/>
    <col min="12905" max="12905" width="23.44140625" style="12" customWidth="1"/>
    <col min="12906" max="13046" width="0.88671875" style="12"/>
    <col min="13047" max="13047" width="2.109375" style="12" customWidth="1"/>
    <col min="13048" max="13096" width="0.88671875" style="12"/>
    <col min="13097" max="13097" width="2.5546875" style="12" customWidth="1"/>
    <col min="13098" max="13108" width="0.88671875" style="12"/>
    <col min="13109" max="13109" width="2.109375" style="12" customWidth="1"/>
    <col min="13110" max="13117" width="0.88671875" style="12"/>
    <col min="13118" max="13118" width="1.5546875" style="12" customWidth="1"/>
    <col min="13119" max="13119" width="5" style="12" customWidth="1"/>
    <col min="13120" max="13128" width="0.88671875" style="12"/>
    <col min="13129" max="13129" width="4.5546875" style="12" customWidth="1"/>
    <col min="13130" max="13145" width="0.88671875" style="12"/>
    <col min="13146" max="13146" width="15.44140625" style="12" customWidth="1"/>
    <col min="13147" max="13147" width="0" style="12" hidden="1" customWidth="1"/>
    <col min="13148" max="13160" width="0.88671875" style="12"/>
    <col min="13161" max="13161" width="23.44140625" style="12" customWidth="1"/>
    <col min="13162" max="13302" width="0.88671875" style="12"/>
    <col min="13303" max="13303" width="2.109375" style="12" customWidth="1"/>
    <col min="13304" max="13352" width="0.88671875" style="12"/>
    <col min="13353" max="13353" width="2.5546875" style="12" customWidth="1"/>
    <col min="13354" max="13364" width="0.88671875" style="12"/>
    <col min="13365" max="13365" width="2.109375" style="12" customWidth="1"/>
    <col min="13366" max="13373" width="0.88671875" style="12"/>
    <col min="13374" max="13374" width="1.5546875" style="12" customWidth="1"/>
    <col min="13375" max="13375" width="5" style="12" customWidth="1"/>
    <col min="13376" max="13384" width="0.88671875" style="12"/>
    <col min="13385" max="13385" width="4.5546875" style="12" customWidth="1"/>
    <col min="13386" max="13401" width="0.88671875" style="12"/>
    <col min="13402" max="13402" width="15.44140625" style="12" customWidth="1"/>
    <col min="13403" max="13403" width="0" style="12" hidden="1" customWidth="1"/>
    <col min="13404" max="13416" width="0.88671875" style="12"/>
    <col min="13417" max="13417" width="23.44140625" style="12" customWidth="1"/>
    <col min="13418" max="13558" width="0.88671875" style="12"/>
    <col min="13559" max="13559" width="2.109375" style="12" customWidth="1"/>
    <col min="13560" max="13608" width="0.88671875" style="12"/>
    <col min="13609" max="13609" width="2.5546875" style="12" customWidth="1"/>
    <col min="13610" max="13620" width="0.88671875" style="12"/>
    <col min="13621" max="13621" width="2.109375" style="12" customWidth="1"/>
    <col min="13622" max="13629" width="0.88671875" style="12"/>
    <col min="13630" max="13630" width="1.5546875" style="12" customWidth="1"/>
    <col min="13631" max="13631" width="5" style="12" customWidth="1"/>
    <col min="13632" max="13640" width="0.88671875" style="12"/>
    <col min="13641" max="13641" width="4.5546875" style="12" customWidth="1"/>
    <col min="13642" max="13657" width="0.88671875" style="12"/>
    <col min="13658" max="13658" width="15.44140625" style="12" customWidth="1"/>
    <col min="13659" max="13659" width="0" style="12" hidden="1" customWidth="1"/>
    <col min="13660" max="13672" width="0.88671875" style="12"/>
    <col min="13673" max="13673" width="23.44140625" style="12" customWidth="1"/>
    <col min="13674" max="13814" width="0.88671875" style="12"/>
    <col min="13815" max="13815" width="2.109375" style="12" customWidth="1"/>
    <col min="13816" max="13864" width="0.88671875" style="12"/>
    <col min="13865" max="13865" width="2.5546875" style="12" customWidth="1"/>
    <col min="13866" max="13876" width="0.88671875" style="12"/>
    <col min="13877" max="13877" width="2.109375" style="12" customWidth="1"/>
    <col min="13878" max="13885" width="0.88671875" style="12"/>
    <col min="13886" max="13886" width="1.5546875" style="12" customWidth="1"/>
    <col min="13887" max="13887" width="5" style="12" customWidth="1"/>
    <col min="13888" max="13896" width="0.88671875" style="12"/>
    <col min="13897" max="13897" width="4.5546875" style="12" customWidth="1"/>
    <col min="13898" max="13913" width="0.88671875" style="12"/>
    <col min="13914" max="13914" width="15.44140625" style="12" customWidth="1"/>
    <col min="13915" max="13915" width="0" style="12" hidden="1" customWidth="1"/>
    <col min="13916" max="13928" width="0.88671875" style="12"/>
    <col min="13929" max="13929" width="23.44140625" style="12" customWidth="1"/>
    <col min="13930" max="14070" width="0.88671875" style="12"/>
    <col min="14071" max="14071" width="2.109375" style="12" customWidth="1"/>
    <col min="14072" max="14120" width="0.88671875" style="12"/>
    <col min="14121" max="14121" width="2.5546875" style="12" customWidth="1"/>
    <col min="14122" max="14132" width="0.88671875" style="12"/>
    <col min="14133" max="14133" width="2.109375" style="12" customWidth="1"/>
    <col min="14134" max="14141" width="0.88671875" style="12"/>
    <col min="14142" max="14142" width="1.5546875" style="12" customWidth="1"/>
    <col min="14143" max="14143" width="5" style="12" customWidth="1"/>
    <col min="14144" max="14152" width="0.88671875" style="12"/>
    <col min="14153" max="14153" width="4.5546875" style="12" customWidth="1"/>
    <col min="14154" max="14169" width="0.88671875" style="12"/>
    <col min="14170" max="14170" width="15.44140625" style="12" customWidth="1"/>
    <col min="14171" max="14171" width="0" style="12" hidden="1" customWidth="1"/>
    <col min="14172" max="14184" width="0.88671875" style="12"/>
    <col min="14185" max="14185" width="23.44140625" style="12" customWidth="1"/>
    <col min="14186" max="14326" width="0.88671875" style="12"/>
    <col min="14327" max="14327" width="2.109375" style="12" customWidth="1"/>
    <col min="14328" max="14376" width="0.88671875" style="12"/>
    <col min="14377" max="14377" width="2.5546875" style="12" customWidth="1"/>
    <col min="14378" max="14388" width="0.88671875" style="12"/>
    <col min="14389" max="14389" width="2.109375" style="12" customWidth="1"/>
    <col min="14390" max="14397" width="0.88671875" style="12"/>
    <col min="14398" max="14398" width="1.5546875" style="12" customWidth="1"/>
    <col min="14399" max="14399" width="5" style="12" customWidth="1"/>
    <col min="14400" max="14408" width="0.88671875" style="12"/>
    <col min="14409" max="14409" width="4.5546875" style="12" customWidth="1"/>
    <col min="14410" max="14425" width="0.88671875" style="12"/>
    <col min="14426" max="14426" width="15.44140625" style="12" customWidth="1"/>
    <col min="14427" max="14427" width="0" style="12" hidden="1" customWidth="1"/>
    <col min="14428" max="14440" width="0.88671875" style="12"/>
    <col min="14441" max="14441" width="23.44140625" style="12" customWidth="1"/>
    <col min="14442" max="14582" width="0.88671875" style="12"/>
    <col min="14583" max="14583" width="2.109375" style="12" customWidth="1"/>
    <col min="14584" max="14632" width="0.88671875" style="12"/>
    <col min="14633" max="14633" width="2.5546875" style="12" customWidth="1"/>
    <col min="14634" max="14644" width="0.88671875" style="12"/>
    <col min="14645" max="14645" width="2.109375" style="12" customWidth="1"/>
    <col min="14646" max="14653" width="0.88671875" style="12"/>
    <col min="14654" max="14654" width="1.5546875" style="12" customWidth="1"/>
    <col min="14655" max="14655" width="5" style="12" customWidth="1"/>
    <col min="14656" max="14664" width="0.88671875" style="12"/>
    <col min="14665" max="14665" width="4.5546875" style="12" customWidth="1"/>
    <col min="14666" max="14681" width="0.88671875" style="12"/>
    <col min="14682" max="14682" width="15.44140625" style="12" customWidth="1"/>
    <col min="14683" max="14683" width="0" style="12" hidden="1" customWidth="1"/>
    <col min="14684" max="14696" width="0.88671875" style="12"/>
    <col min="14697" max="14697" width="23.44140625" style="12" customWidth="1"/>
    <col min="14698" max="14838" width="0.88671875" style="12"/>
    <col min="14839" max="14839" width="2.109375" style="12" customWidth="1"/>
    <col min="14840" max="14888" width="0.88671875" style="12"/>
    <col min="14889" max="14889" width="2.5546875" style="12" customWidth="1"/>
    <col min="14890" max="14900" width="0.88671875" style="12"/>
    <col min="14901" max="14901" width="2.109375" style="12" customWidth="1"/>
    <col min="14902" max="14909" width="0.88671875" style="12"/>
    <col min="14910" max="14910" width="1.5546875" style="12" customWidth="1"/>
    <col min="14911" max="14911" width="5" style="12" customWidth="1"/>
    <col min="14912" max="14920" width="0.88671875" style="12"/>
    <col min="14921" max="14921" width="4.5546875" style="12" customWidth="1"/>
    <col min="14922" max="14937" width="0.88671875" style="12"/>
    <col min="14938" max="14938" width="15.44140625" style="12" customWidth="1"/>
    <col min="14939" max="14939" width="0" style="12" hidden="1" customWidth="1"/>
    <col min="14940" max="14952" width="0.88671875" style="12"/>
    <col min="14953" max="14953" width="23.44140625" style="12" customWidth="1"/>
    <col min="14954" max="15094" width="0.88671875" style="12"/>
    <col min="15095" max="15095" width="2.109375" style="12" customWidth="1"/>
    <col min="15096" max="15144" width="0.88671875" style="12"/>
    <col min="15145" max="15145" width="2.5546875" style="12" customWidth="1"/>
    <col min="15146" max="15156" width="0.88671875" style="12"/>
    <col min="15157" max="15157" width="2.109375" style="12" customWidth="1"/>
    <col min="15158" max="15165" width="0.88671875" style="12"/>
    <col min="15166" max="15166" width="1.5546875" style="12" customWidth="1"/>
    <col min="15167" max="15167" width="5" style="12" customWidth="1"/>
    <col min="15168" max="15176" width="0.88671875" style="12"/>
    <col min="15177" max="15177" width="4.5546875" style="12" customWidth="1"/>
    <col min="15178" max="15193" width="0.88671875" style="12"/>
    <col min="15194" max="15194" width="15.44140625" style="12" customWidth="1"/>
    <col min="15195" max="15195" width="0" style="12" hidden="1" customWidth="1"/>
    <col min="15196" max="15208" width="0.88671875" style="12"/>
    <col min="15209" max="15209" width="23.44140625" style="12" customWidth="1"/>
    <col min="15210" max="15350" width="0.88671875" style="12"/>
    <col min="15351" max="15351" width="2.109375" style="12" customWidth="1"/>
    <col min="15352" max="15400" width="0.88671875" style="12"/>
    <col min="15401" max="15401" width="2.5546875" style="12" customWidth="1"/>
    <col min="15402" max="15412" width="0.88671875" style="12"/>
    <col min="15413" max="15413" width="2.109375" style="12" customWidth="1"/>
    <col min="15414" max="15421" width="0.88671875" style="12"/>
    <col min="15422" max="15422" width="1.5546875" style="12" customWidth="1"/>
    <col min="15423" max="15423" width="5" style="12" customWidth="1"/>
    <col min="15424" max="15432" width="0.88671875" style="12"/>
    <col min="15433" max="15433" width="4.5546875" style="12" customWidth="1"/>
    <col min="15434" max="15449" width="0.88671875" style="12"/>
    <col min="15450" max="15450" width="15.44140625" style="12" customWidth="1"/>
    <col min="15451" max="15451" width="0" style="12" hidden="1" customWidth="1"/>
    <col min="15452" max="15464" width="0.88671875" style="12"/>
    <col min="15465" max="15465" width="23.44140625" style="12" customWidth="1"/>
    <col min="15466" max="15606" width="0.88671875" style="12"/>
    <col min="15607" max="15607" width="2.109375" style="12" customWidth="1"/>
    <col min="15608" max="15656" width="0.88671875" style="12"/>
    <col min="15657" max="15657" width="2.5546875" style="12" customWidth="1"/>
    <col min="15658" max="15668" width="0.88671875" style="12"/>
    <col min="15669" max="15669" width="2.109375" style="12" customWidth="1"/>
    <col min="15670" max="15677" width="0.88671875" style="12"/>
    <col min="15678" max="15678" width="1.5546875" style="12" customWidth="1"/>
    <col min="15679" max="15679" width="5" style="12" customWidth="1"/>
    <col min="15680" max="15688" width="0.88671875" style="12"/>
    <col min="15689" max="15689" width="4.5546875" style="12" customWidth="1"/>
    <col min="15690" max="15705" width="0.88671875" style="12"/>
    <col min="15706" max="15706" width="15.44140625" style="12" customWidth="1"/>
    <col min="15707" max="15707" width="0" style="12" hidden="1" customWidth="1"/>
    <col min="15708" max="15720" width="0.88671875" style="12"/>
    <col min="15721" max="15721" width="23.44140625" style="12" customWidth="1"/>
    <col min="15722" max="15862" width="0.88671875" style="12"/>
    <col min="15863" max="15863" width="2.109375" style="12" customWidth="1"/>
    <col min="15864" max="15912" width="0.88671875" style="12"/>
    <col min="15913" max="15913" width="2.5546875" style="12" customWidth="1"/>
    <col min="15914" max="15924" width="0.88671875" style="12"/>
    <col min="15925" max="15925" width="2.109375" style="12" customWidth="1"/>
    <col min="15926" max="15933" width="0.88671875" style="12"/>
    <col min="15934" max="15934" width="1.5546875" style="12" customWidth="1"/>
    <col min="15935" max="15935" width="5" style="12" customWidth="1"/>
    <col min="15936" max="15944" width="0.88671875" style="12"/>
    <col min="15945" max="15945" width="4.5546875" style="12" customWidth="1"/>
    <col min="15946" max="15961" width="0.88671875" style="12"/>
    <col min="15962" max="15962" width="15.44140625" style="12" customWidth="1"/>
    <col min="15963" max="15963" width="0" style="12" hidden="1" customWidth="1"/>
    <col min="15964" max="15976" width="0.88671875" style="12"/>
    <col min="15977" max="15977" width="23.44140625" style="12" customWidth="1"/>
    <col min="15978" max="16118" width="0.88671875" style="12"/>
    <col min="16119" max="16119" width="2.109375" style="12" customWidth="1"/>
    <col min="16120" max="16168" width="0.88671875" style="12"/>
    <col min="16169" max="16169" width="2.5546875" style="12" customWidth="1"/>
    <col min="16170" max="16180" width="0.88671875" style="12"/>
    <col min="16181" max="16181" width="2.109375" style="12" customWidth="1"/>
    <col min="16182" max="16189" width="0.88671875" style="12"/>
    <col min="16190" max="16190" width="1.5546875" style="12" customWidth="1"/>
    <col min="16191" max="16191" width="5" style="12" customWidth="1"/>
    <col min="16192" max="16200" width="0.88671875" style="12"/>
    <col min="16201" max="16201" width="4.5546875" style="12" customWidth="1"/>
    <col min="16202" max="16217" width="0.88671875" style="12"/>
    <col min="16218" max="16218" width="15.44140625" style="12" customWidth="1"/>
    <col min="16219" max="16219" width="0" style="12" hidden="1" customWidth="1"/>
    <col min="16220" max="16232" width="0.88671875" style="12"/>
    <col min="16233" max="16233" width="23.44140625" style="12" customWidth="1"/>
    <col min="16234" max="16384" width="0.88671875" style="12"/>
  </cols>
  <sheetData>
    <row r="1" spans="1:105" s="11" customFormat="1" ht="12" customHeight="1" x14ac:dyDescent="0.25">
      <c r="BO1" s="11" t="s">
        <v>75</v>
      </c>
    </row>
    <row r="2" spans="1:105" s="11" customFormat="1" ht="12" customHeight="1" x14ac:dyDescent="0.25">
      <c r="BO2" s="11" t="s">
        <v>76</v>
      </c>
    </row>
    <row r="3" spans="1:105" s="11" customFormat="1" ht="12" customHeight="1" x14ac:dyDescent="0.25">
      <c r="BO3" s="11" t="s">
        <v>77</v>
      </c>
    </row>
    <row r="4" spans="1:105" ht="21" customHeight="1" x14ac:dyDescent="0.25"/>
    <row r="5" spans="1:105" s="13" customFormat="1" ht="14.25" customHeight="1" x14ac:dyDescent="0.3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</row>
    <row r="6" spans="1:105" s="13" customFormat="1" ht="14.25" customHeight="1" x14ac:dyDescent="0.3">
      <c r="A6" s="186" t="s">
        <v>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</row>
    <row r="7" spans="1:105" s="13" customFormat="1" ht="14.25" customHeight="1" x14ac:dyDescent="0.3">
      <c r="A7" s="186" t="s">
        <v>78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</row>
    <row r="8" spans="1:105" s="13" customFormat="1" ht="14.25" customHeight="1" x14ac:dyDescent="0.3">
      <c r="A8" s="186" t="s">
        <v>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</row>
    <row r="9" spans="1:105" ht="21" customHeight="1" x14ac:dyDescent="0.25"/>
    <row r="10" spans="1:105" x14ac:dyDescent="0.25">
      <c r="C10" s="20" t="s">
        <v>79</v>
      </c>
      <c r="D10" s="20"/>
      <c r="AG10" s="31" t="s">
        <v>311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</row>
    <row r="11" spans="1:105" x14ac:dyDescent="0.25">
      <c r="C11" s="20" t="s">
        <v>80</v>
      </c>
      <c r="D11" s="20"/>
      <c r="J11" s="212" t="s">
        <v>81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</row>
    <row r="12" spans="1:105" x14ac:dyDescent="0.25">
      <c r="C12" s="20" t="s">
        <v>82</v>
      </c>
      <c r="D12" s="20"/>
      <c r="J12" s="213" t="s">
        <v>222</v>
      </c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</row>
    <row r="13" spans="1:105" x14ac:dyDescent="0.25">
      <c r="C13" s="20" t="s">
        <v>84</v>
      </c>
      <c r="D13" s="20"/>
      <c r="AQ13" s="259" t="s">
        <v>203</v>
      </c>
      <c r="AR13" s="259"/>
      <c r="AS13" s="259"/>
      <c r="AT13" s="259"/>
      <c r="AU13" s="259"/>
      <c r="AV13" s="259"/>
      <c r="AW13" s="259"/>
      <c r="AX13" s="259"/>
      <c r="AY13" s="260" t="s">
        <v>72</v>
      </c>
      <c r="AZ13" s="260"/>
      <c r="BA13" s="259" t="s">
        <v>204</v>
      </c>
      <c r="BB13" s="259"/>
      <c r="BC13" s="259"/>
      <c r="BD13" s="259"/>
      <c r="BE13" s="259"/>
      <c r="BF13" s="259"/>
      <c r="BG13" s="259"/>
      <c r="BH13" s="259"/>
      <c r="BI13" s="12" t="s">
        <v>85</v>
      </c>
    </row>
    <row r="14" spans="1:105" ht="15" customHeight="1" x14ac:dyDescent="0.25">
      <c r="CL14" s="122"/>
      <c r="CN14" s="39"/>
    </row>
    <row r="15" spans="1:105" s="24" customFormat="1" ht="21.75" customHeight="1" x14ac:dyDescent="0.25">
      <c r="A15" s="191" t="s">
        <v>5</v>
      </c>
      <c r="B15" s="261"/>
      <c r="C15" s="261"/>
      <c r="D15" s="261"/>
      <c r="E15" s="261"/>
      <c r="F15" s="261"/>
      <c r="G15" s="261"/>
      <c r="H15" s="261"/>
      <c r="I15" s="262"/>
      <c r="J15" s="266" t="s">
        <v>6</v>
      </c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2"/>
      <c r="BI15" s="191" t="s">
        <v>50</v>
      </c>
      <c r="BJ15" s="261"/>
      <c r="BK15" s="261"/>
      <c r="BL15" s="261"/>
      <c r="BM15" s="261"/>
      <c r="BN15" s="261"/>
      <c r="BO15" s="261"/>
      <c r="BP15" s="261"/>
      <c r="BQ15" s="261"/>
      <c r="BR15" s="261"/>
      <c r="BS15" s="262"/>
      <c r="BT15" s="193" t="s">
        <v>349</v>
      </c>
      <c r="BU15" s="194"/>
      <c r="BV15" s="191" t="s">
        <v>7</v>
      </c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8"/>
      <c r="DA15" s="73"/>
    </row>
    <row r="16" spans="1:105" s="24" customFormat="1" ht="23.25" customHeight="1" x14ac:dyDescent="0.25">
      <c r="A16" s="263"/>
      <c r="B16" s="264"/>
      <c r="C16" s="264"/>
      <c r="D16" s="264"/>
      <c r="E16" s="264"/>
      <c r="F16" s="264"/>
      <c r="G16" s="264"/>
      <c r="H16" s="264"/>
      <c r="I16" s="265"/>
      <c r="J16" s="263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5"/>
      <c r="BI16" s="263"/>
      <c r="BJ16" s="264"/>
      <c r="BK16" s="264"/>
      <c r="BL16" s="264"/>
      <c r="BM16" s="264"/>
      <c r="BN16" s="264"/>
      <c r="BO16" s="264"/>
      <c r="BP16" s="264"/>
      <c r="BQ16" s="264"/>
      <c r="BR16" s="264"/>
      <c r="BS16" s="265"/>
      <c r="BT16" s="145" t="s">
        <v>48</v>
      </c>
      <c r="BU16" s="145" t="s">
        <v>8</v>
      </c>
      <c r="BV16" s="19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3"/>
      <c r="DA16" s="73"/>
    </row>
    <row r="17" spans="1:105" s="24" customFormat="1" ht="15" customHeight="1" x14ac:dyDescent="0.25">
      <c r="A17" s="231" t="s">
        <v>9</v>
      </c>
      <c r="B17" s="232"/>
      <c r="C17" s="232"/>
      <c r="D17" s="232"/>
      <c r="E17" s="232"/>
      <c r="F17" s="232"/>
      <c r="G17" s="232"/>
      <c r="H17" s="232"/>
      <c r="I17" s="233"/>
      <c r="J17" s="34"/>
      <c r="K17" s="234" t="s">
        <v>86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35"/>
      <c r="BI17" s="193" t="s">
        <v>44</v>
      </c>
      <c r="BJ17" s="194"/>
      <c r="BK17" s="194"/>
      <c r="BL17" s="194"/>
      <c r="BM17" s="194"/>
      <c r="BN17" s="194"/>
      <c r="BO17" s="194"/>
      <c r="BP17" s="194"/>
      <c r="BQ17" s="194"/>
      <c r="BR17" s="194"/>
      <c r="BS17" s="225"/>
      <c r="BT17" s="144" t="s">
        <v>44</v>
      </c>
      <c r="BU17" s="144" t="s">
        <v>44</v>
      </c>
      <c r="BV17" s="228" t="s">
        <v>44</v>
      </c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30"/>
    </row>
    <row r="18" spans="1:105" s="24" customFormat="1" ht="30" customHeight="1" x14ac:dyDescent="0.25">
      <c r="A18" s="231" t="s">
        <v>11</v>
      </c>
      <c r="B18" s="232"/>
      <c r="C18" s="232"/>
      <c r="D18" s="232"/>
      <c r="E18" s="232"/>
      <c r="F18" s="232"/>
      <c r="G18" s="232"/>
      <c r="H18" s="232"/>
      <c r="I18" s="233"/>
      <c r="J18" s="34"/>
      <c r="K18" s="234" t="s">
        <v>87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35"/>
      <c r="BI18" s="193" t="s">
        <v>10</v>
      </c>
      <c r="BJ18" s="194"/>
      <c r="BK18" s="194"/>
      <c r="BL18" s="194"/>
      <c r="BM18" s="194"/>
      <c r="BN18" s="194"/>
      <c r="BO18" s="194"/>
      <c r="BP18" s="194"/>
      <c r="BQ18" s="194"/>
      <c r="BR18" s="194"/>
      <c r="BS18" s="225"/>
      <c r="BT18" s="148">
        <f>BT19+BT40+BT50+BT52+BT54+BT55+BT57</f>
        <v>1295363.4049826551</v>
      </c>
      <c r="BU18" s="148">
        <f>1563661.25-BU59</f>
        <v>1298480.52</v>
      </c>
      <c r="BV18" s="256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8"/>
      <c r="CM18" s="24">
        <v>-4.9211195054978703</v>
      </c>
      <c r="DA18" s="25">
        <f t="shared" ref="DA18:DA43" si="0">BU18/BT18</f>
        <v>1.0024063633458802</v>
      </c>
    </row>
    <row r="19" spans="1:105" s="24" customFormat="1" ht="30" customHeight="1" x14ac:dyDescent="0.25">
      <c r="A19" s="231" t="s">
        <v>12</v>
      </c>
      <c r="B19" s="232"/>
      <c r="C19" s="232"/>
      <c r="D19" s="232"/>
      <c r="E19" s="232"/>
      <c r="F19" s="232"/>
      <c r="G19" s="232"/>
      <c r="H19" s="232"/>
      <c r="I19" s="233"/>
      <c r="J19" s="34"/>
      <c r="K19" s="234" t="s">
        <v>13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35"/>
      <c r="BI19" s="193" t="s">
        <v>10</v>
      </c>
      <c r="BJ19" s="194"/>
      <c r="BK19" s="194"/>
      <c r="BL19" s="194"/>
      <c r="BM19" s="194"/>
      <c r="BN19" s="194"/>
      <c r="BO19" s="194"/>
      <c r="BP19" s="194"/>
      <c r="BQ19" s="194"/>
      <c r="BR19" s="194"/>
      <c r="BS19" s="225"/>
      <c r="BT19" s="148">
        <v>701057.20000000019</v>
      </c>
      <c r="BU19" s="148">
        <f>BU20+BU25+BU27</f>
        <v>775897.83999999985</v>
      </c>
      <c r="BV19" s="238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40"/>
      <c r="CM19" s="24">
        <v>-1.8662736037502157</v>
      </c>
      <c r="DA19" s="25">
        <f t="shared" si="0"/>
        <v>1.1067539710026508</v>
      </c>
    </row>
    <row r="20" spans="1:105" s="24" customFormat="1" ht="15" customHeight="1" x14ac:dyDescent="0.25">
      <c r="A20" s="231" t="s">
        <v>14</v>
      </c>
      <c r="B20" s="232"/>
      <c r="C20" s="232"/>
      <c r="D20" s="232"/>
      <c r="E20" s="232"/>
      <c r="F20" s="232"/>
      <c r="G20" s="232"/>
      <c r="H20" s="232"/>
      <c r="I20" s="233"/>
      <c r="J20" s="34"/>
      <c r="K20" s="234" t="s">
        <v>15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35"/>
      <c r="BI20" s="193" t="s">
        <v>10</v>
      </c>
      <c r="BJ20" s="194"/>
      <c r="BK20" s="194"/>
      <c r="BL20" s="194"/>
      <c r="BM20" s="194"/>
      <c r="BN20" s="194"/>
      <c r="BO20" s="194"/>
      <c r="BP20" s="194"/>
      <c r="BQ20" s="194"/>
      <c r="BR20" s="194"/>
      <c r="BS20" s="225"/>
      <c r="BT20" s="148" t="s">
        <v>44</v>
      </c>
      <c r="BU20" s="148">
        <f>BU21+BU23</f>
        <v>127384.87000000002</v>
      </c>
      <c r="BV20" s="238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40"/>
      <c r="CM20" s="24" t="e">
        <v>#DIV/0!</v>
      </c>
      <c r="DA20" s="25" t="e">
        <f t="shared" si="0"/>
        <v>#VALUE!</v>
      </c>
    </row>
    <row r="21" spans="1:105" s="24" customFormat="1" ht="30" customHeight="1" x14ac:dyDescent="0.25">
      <c r="A21" s="231" t="s">
        <v>16</v>
      </c>
      <c r="B21" s="232"/>
      <c r="C21" s="232"/>
      <c r="D21" s="232"/>
      <c r="E21" s="232"/>
      <c r="F21" s="232"/>
      <c r="G21" s="232"/>
      <c r="H21" s="232"/>
      <c r="I21" s="233"/>
      <c r="J21" s="34"/>
      <c r="K21" s="234" t="s">
        <v>88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35"/>
      <c r="BI21" s="193" t="s">
        <v>10</v>
      </c>
      <c r="BJ21" s="194"/>
      <c r="BK21" s="194"/>
      <c r="BL21" s="194"/>
      <c r="BM21" s="194"/>
      <c r="BN21" s="194"/>
      <c r="BO21" s="194"/>
      <c r="BP21" s="194"/>
      <c r="BQ21" s="194"/>
      <c r="BR21" s="194"/>
      <c r="BS21" s="225"/>
      <c r="BT21" s="148" t="s">
        <v>44</v>
      </c>
      <c r="BU21" s="148">
        <v>95059.570000000022</v>
      </c>
      <c r="BV21" s="238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40"/>
      <c r="CM21" s="24" t="e">
        <v>#DIV/0!</v>
      </c>
      <c r="DA21" s="25" t="e">
        <f t="shared" si="0"/>
        <v>#VALUE!</v>
      </c>
    </row>
    <row r="22" spans="1:105" s="24" customFormat="1" ht="15" hidden="1" customHeight="1" x14ac:dyDescent="0.25">
      <c r="A22" s="231" t="s">
        <v>73</v>
      </c>
      <c r="B22" s="232"/>
      <c r="C22" s="232"/>
      <c r="D22" s="232"/>
      <c r="E22" s="232"/>
      <c r="F22" s="232"/>
      <c r="G22" s="232"/>
      <c r="H22" s="232"/>
      <c r="I22" s="233"/>
      <c r="J22" s="34"/>
      <c r="K22" s="234" t="s">
        <v>17</v>
      </c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35"/>
      <c r="BI22" s="193" t="s">
        <v>10</v>
      </c>
      <c r="BJ22" s="194"/>
      <c r="BK22" s="194"/>
      <c r="BL22" s="194"/>
      <c r="BM22" s="194"/>
      <c r="BN22" s="194"/>
      <c r="BO22" s="194"/>
      <c r="BP22" s="194"/>
      <c r="BQ22" s="194"/>
      <c r="BR22" s="194"/>
      <c r="BS22" s="225"/>
      <c r="BT22" s="148" t="s">
        <v>44</v>
      </c>
      <c r="BU22" s="148"/>
      <c r="BV22" s="238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40"/>
      <c r="CM22" s="24" t="e">
        <v>#DIV/0!</v>
      </c>
      <c r="DA22" s="25" t="e">
        <f t="shared" si="0"/>
        <v>#VALUE!</v>
      </c>
    </row>
    <row r="23" spans="1:105" s="24" customFormat="1" ht="58.5" customHeight="1" x14ac:dyDescent="0.25">
      <c r="A23" s="231" t="s">
        <v>89</v>
      </c>
      <c r="B23" s="232"/>
      <c r="C23" s="232"/>
      <c r="D23" s="232"/>
      <c r="E23" s="232"/>
      <c r="F23" s="232"/>
      <c r="G23" s="232"/>
      <c r="H23" s="232"/>
      <c r="I23" s="233"/>
      <c r="J23" s="34"/>
      <c r="K23" s="234" t="s">
        <v>90</v>
      </c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35"/>
      <c r="BI23" s="193" t="s">
        <v>10</v>
      </c>
      <c r="BJ23" s="194"/>
      <c r="BK23" s="194"/>
      <c r="BL23" s="194"/>
      <c r="BM23" s="194"/>
      <c r="BN23" s="194"/>
      <c r="BO23" s="194"/>
      <c r="BP23" s="194"/>
      <c r="BQ23" s="194"/>
      <c r="BR23" s="194"/>
      <c r="BS23" s="225"/>
      <c r="BT23" s="148" t="s">
        <v>44</v>
      </c>
      <c r="BU23" s="148">
        <v>32325.300000000003</v>
      </c>
      <c r="BV23" s="255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40"/>
      <c r="CM23" s="24" t="e">
        <v>#DIV/0!</v>
      </c>
      <c r="DA23" s="25" t="e">
        <f t="shared" si="0"/>
        <v>#VALUE!</v>
      </c>
    </row>
    <row r="24" spans="1:105" s="24" customFormat="1" ht="15" hidden="1" customHeight="1" x14ac:dyDescent="0.25">
      <c r="A24" s="231" t="s">
        <v>91</v>
      </c>
      <c r="B24" s="232"/>
      <c r="C24" s="232"/>
      <c r="D24" s="232"/>
      <c r="E24" s="232"/>
      <c r="F24" s="232"/>
      <c r="G24" s="232"/>
      <c r="H24" s="232"/>
      <c r="I24" s="233"/>
      <c r="J24" s="34"/>
      <c r="K24" s="234" t="s">
        <v>17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35"/>
      <c r="BI24" s="193" t="s">
        <v>10</v>
      </c>
      <c r="BJ24" s="194"/>
      <c r="BK24" s="194"/>
      <c r="BL24" s="194"/>
      <c r="BM24" s="194"/>
      <c r="BN24" s="194"/>
      <c r="BO24" s="194"/>
      <c r="BP24" s="194"/>
      <c r="BQ24" s="194"/>
      <c r="BR24" s="194"/>
      <c r="BS24" s="225"/>
      <c r="BT24" s="148" t="s">
        <v>44</v>
      </c>
      <c r="BU24" s="148"/>
      <c r="BV24" s="238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40"/>
      <c r="CM24" s="24" t="e">
        <v>#DIV/0!</v>
      </c>
      <c r="DA24" s="25" t="e">
        <f t="shared" si="0"/>
        <v>#VALUE!</v>
      </c>
    </row>
    <row r="25" spans="1:105" s="24" customFormat="1" ht="15" customHeight="1" x14ac:dyDescent="0.25">
      <c r="A25" s="231" t="s">
        <v>18</v>
      </c>
      <c r="B25" s="232"/>
      <c r="C25" s="232"/>
      <c r="D25" s="232"/>
      <c r="E25" s="232"/>
      <c r="F25" s="232"/>
      <c r="G25" s="232"/>
      <c r="H25" s="232"/>
      <c r="I25" s="233"/>
      <c r="J25" s="34"/>
      <c r="K25" s="234" t="s">
        <v>19</v>
      </c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35"/>
      <c r="BI25" s="193" t="s">
        <v>10</v>
      </c>
      <c r="BJ25" s="194"/>
      <c r="BK25" s="194"/>
      <c r="BL25" s="194"/>
      <c r="BM25" s="194"/>
      <c r="BN25" s="194"/>
      <c r="BO25" s="194"/>
      <c r="BP25" s="194"/>
      <c r="BQ25" s="194"/>
      <c r="BR25" s="194"/>
      <c r="BS25" s="225"/>
      <c r="BT25" s="148" t="s">
        <v>44</v>
      </c>
      <c r="BU25" s="148">
        <v>543210.79999999993</v>
      </c>
      <c r="BV25" s="238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40"/>
      <c r="CM25" s="24" t="e">
        <v>#DIV/0!</v>
      </c>
      <c r="DA25" s="25" t="e">
        <f t="shared" si="0"/>
        <v>#VALUE!</v>
      </c>
    </row>
    <row r="26" spans="1:105" s="24" customFormat="1" ht="15" hidden="1" customHeight="1" x14ac:dyDescent="0.25">
      <c r="A26" s="231" t="s">
        <v>20</v>
      </c>
      <c r="B26" s="232"/>
      <c r="C26" s="232"/>
      <c r="D26" s="232"/>
      <c r="E26" s="232"/>
      <c r="F26" s="232"/>
      <c r="G26" s="232"/>
      <c r="H26" s="232"/>
      <c r="I26" s="233"/>
      <c r="J26" s="34"/>
      <c r="K26" s="234" t="s">
        <v>17</v>
      </c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35"/>
      <c r="BI26" s="193" t="s">
        <v>10</v>
      </c>
      <c r="BJ26" s="194"/>
      <c r="BK26" s="194"/>
      <c r="BL26" s="194"/>
      <c r="BM26" s="194"/>
      <c r="BN26" s="194"/>
      <c r="BO26" s="194"/>
      <c r="BP26" s="194"/>
      <c r="BQ26" s="194"/>
      <c r="BR26" s="194"/>
      <c r="BS26" s="225"/>
      <c r="BT26" s="148" t="s">
        <v>44</v>
      </c>
      <c r="BU26" s="148"/>
      <c r="BV26" s="238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40"/>
      <c r="CM26" s="24" t="e">
        <v>#DIV/0!</v>
      </c>
      <c r="DA26" s="25" t="e">
        <f t="shared" si="0"/>
        <v>#VALUE!</v>
      </c>
    </row>
    <row r="27" spans="1:105" s="24" customFormat="1" ht="15" customHeight="1" x14ac:dyDescent="0.25">
      <c r="A27" s="231" t="s">
        <v>21</v>
      </c>
      <c r="B27" s="232"/>
      <c r="C27" s="232"/>
      <c r="D27" s="232"/>
      <c r="E27" s="232"/>
      <c r="F27" s="232"/>
      <c r="G27" s="232"/>
      <c r="H27" s="232"/>
      <c r="I27" s="233"/>
      <c r="J27" s="34"/>
      <c r="K27" s="254" t="s">
        <v>92</v>
      </c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35"/>
      <c r="BI27" s="193" t="s">
        <v>10</v>
      </c>
      <c r="BJ27" s="194"/>
      <c r="BK27" s="194"/>
      <c r="BL27" s="194"/>
      <c r="BM27" s="194"/>
      <c r="BN27" s="194"/>
      <c r="BO27" s="194"/>
      <c r="BP27" s="194"/>
      <c r="BQ27" s="194"/>
      <c r="BR27" s="194"/>
      <c r="BS27" s="225"/>
      <c r="BT27" s="148" t="s">
        <v>44</v>
      </c>
      <c r="BU27" s="148">
        <f>BU28+BU29</f>
        <v>105302.16999999998</v>
      </c>
      <c r="BV27" s="238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40"/>
      <c r="CM27" s="24" t="e">
        <v>#DIV/0!</v>
      </c>
      <c r="DA27" s="25" t="e">
        <f t="shared" si="0"/>
        <v>#VALUE!</v>
      </c>
    </row>
    <row r="28" spans="1:105" s="24" customFormat="1" ht="15" customHeight="1" x14ac:dyDescent="0.25">
      <c r="A28" s="231" t="s">
        <v>93</v>
      </c>
      <c r="B28" s="232"/>
      <c r="C28" s="232"/>
      <c r="D28" s="232"/>
      <c r="E28" s="232"/>
      <c r="F28" s="232"/>
      <c r="G28" s="232"/>
      <c r="H28" s="232"/>
      <c r="I28" s="233"/>
      <c r="J28" s="34"/>
      <c r="K28" s="234" t="s">
        <v>94</v>
      </c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35"/>
      <c r="BI28" s="193" t="s">
        <v>10</v>
      </c>
      <c r="BJ28" s="194"/>
      <c r="BK28" s="194"/>
      <c r="BL28" s="194"/>
      <c r="BM28" s="194"/>
      <c r="BN28" s="194"/>
      <c r="BO28" s="194"/>
      <c r="BP28" s="194"/>
      <c r="BQ28" s="194"/>
      <c r="BR28" s="194"/>
      <c r="BS28" s="225"/>
      <c r="BT28" s="148" t="s">
        <v>44</v>
      </c>
      <c r="BU28" s="148">
        <v>0</v>
      </c>
      <c r="BV28" s="238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40"/>
      <c r="CM28" s="24" t="e">
        <v>#DIV/0!</v>
      </c>
      <c r="DA28" s="25" t="e">
        <f t="shared" si="0"/>
        <v>#VALUE!</v>
      </c>
    </row>
    <row r="29" spans="1:105" s="24" customFormat="1" ht="30" customHeight="1" x14ac:dyDescent="0.25">
      <c r="A29" s="231" t="s">
        <v>95</v>
      </c>
      <c r="B29" s="232"/>
      <c r="C29" s="232"/>
      <c r="D29" s="232"/>
      <c r="E29" s="232"/>
      <c r="F29" s="232"/>
      <c r="G29" s="232"/>
      <c r="H29" s="232"/>
      <c r="I29" s="233"/>
      <c r="J29" s="34"/>
      <c r="K29" s="234" t="s">
        <v>96</v>
      </c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35"/>
      <c r="BI29" s="193" t="s">
        <v>10</v>
      </c>
      <c r="BJ29" s="194"/>
      <c r="BK29" s="194"/>
      <c r="BL29" s="194"/>
      <c r="BM29" s="194"/>
      <c r="BN29" s="194"/>
      <c r="BO29" s="194"/>
      <c r="BP29" s="194"/>
      <c r="BQ29" s="194"/>
      <c r="BR29" s="194"/>
      <c r="BS29" s="225"/>
      <c r="BT29" s="148" t="s">
        <v>44</v>
      </c>
      <c r="BU29" s="148">
        <f>SUM(BU30:BU39)</f>
        <v>105302.16999999998</v>
      </c>
      <c r="BV29" s="238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40"/>
      <c r="CM29" s="24" t="e">
        <v>#DIV/0!</v>
      </c>
      <c r="DA29" s="25" t="e">
        <f t="shared" si="0"/>
        <v>#VALUE!</v>
      </c>
    </row>
    <row r="30" spans="1:105" s="24" customFormat="1" ht="15.6" customHeight="1" x14ac:dyDescent="0.25">
      <c r="A30" s="231" t="s">
        <v>97</v>
      </c>
      <c r="B30" s="232"/>
      <c r="C30" s="232"/>
      <c r="D30" s="232"/>
      <c r="E30" s="232"/>
      <c r="F30" s="232"/>
      <c r="G30" s="232"/>
      <c r="H30" s="232"/>
      <c r="I30" s="233"/>
      <c r="J30" s="34"/>
      <c r="K30" s="234" t="s">
        <v>223</v>
      </c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35"/>
      <c r="BI30" s="193" t="s">
        <v>10</v>
      </c>
      <c r="BJ30" s="194"/>
      <c r="BK30" s="194"/>
      <c r="BL30" s="194"/>
      <c r="BM30" s="194"/>
      <c r="BN30" s="194"/>
      <c r="BO30" s="194"/>
      <c r="BP30" s="194"/>
      <c r="BQ30" s="194"/>
      <c r="BR30" s="194"/>
      <c r="BS30" s="225"/>
      <c r="BT30" s="148" t="s">
        <v>44</v>
      </c>
      <c r="BU30" s="148">
        <v>3323.9</v>
      </c>
      <c r="BV30" s="238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40"/>
      <c r="CM30" s="24" t="e">
        <v>#DIV/0!</v>
      </c>
      <c r="DA30" s="25" t="e">
        <f t="shared" si="0"/>
        <v>#VALUE!</v>
      </c>
    </row>
    <row r="31" spans="1:105" s="24" customFormat="1" ht="30" customHeight="1" x14ac:dyDescent="0.25">
      <c r="A31" s="231" t="s">
        <v>99</v>
      </c>
      <c r="B31" s="232"/>
      <c r="C31" s="232"/>
      <c r="D31" s="232"/>
      <c r="E31" s="232"/>
      <c r="F31" s="232"/>
      <c r="G31" s="232"/>
      <c r="H31" s="232"/>
      <c r="I31" s="233"/>
      <c r="J31" s="34"/>
      <c r="K31" s="234" t="s">
        <v>224</v>
      </c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35"/>
      <c r="BI31" s="193" t="s">
        <v>10</v>
      </c>
      <c r="BJ31" s="194"/>
      <c r="BK31" s="194"/>
      <c r="BL31" s="194"/>
      <c r="BM31" s="194"/>
      <c r="BN31" s="194"/>
      <c r="BO31" s="194"/>
      <c r="BP31" s="194"/>
      <c r="BQ31" s="194"/>
      <c r="BR31" s="194"/>
      <c r="BS31" s="225"/>
      <c r="BT31" s="148" t="s">
        <v>44</v>
      </c>
      <c r="BU31" s="148">
        <v>23401.859999999997</v>
      </c>
      <c r="BV31" s="238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40"/>
      <c r="CM31" s="24" t="e">
        <v>#DIV/0!</v>
      </c>
      <c r="DA31" s="25" t="e">
        <f t="shared" si="0"/>
        <v>#VALUE!</v>
      </c>
    </row>
    <row r="32" spans="1:105" s="24" customFormat="1" ht="30" customHeight="1" x14ac:dyDescent="0.25">
      <c r="A32" s="231" t="s">
        <v>101</v>
      </c>
      <c r="B32" s="232"/>
      <c r="C32" s="232"/>
      <c r="D32" s="232"/>
      <c r="E32" s="232"/>
      <c r="F32" s="232"/>
      <c r="G32" s="232"/>
      <c r="H32" s="232"/>
      <c r="I32" s="233"/>
      <c r="J32" s="34"/>
      <c r="K32" s="234" t="s">
        <v>207</v>
      </c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35"/>
      <c r="BI32" s="193" t="s">
        <v>10</v>
      </c>
      <c r="BJ32" s="194"/>
      <c r="BK32" s="194"/>
      <c r="BL32" s="194"/>
      <c r="BM32" s="194"/>
      <c r="BN32" s="194"/>
      <c r="BO32" s="194"/>
      <c r="BP32" s="194"/>
      <c r="BQ32" s="194"/>
      <c r="BR32" s="194"/>
      <c r="BS32" s="225"/>
      <c r="BT32" s="148" t="s">
        <v>44</v>
      </c>
      <c r="BU32" s="148">
        <v>6026.1500000000005</v>
      </c>
      <c r="BV32" s="238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40"/>
      <c r="CM32" s="24" t="e">
        <v>#DIV/0!</v>
      </c>
      <c r="DA32" s="25" t="e">
        <f t="shared" si="0"/>
        <v>#VALUE!</v>
      </c>
    </row>
    <row r="33" spans="1:105" s="24" customFormat="1" ht="30" customHeight="1" x14ac:dyDescent="0.25">
      <c r="A33" s="231" t="s">
        <v>103</v>
      </c>
      <c r="B33" s="232"/>
      <c r="C33" s="232"/>
      <c r="D33" s="232"/>
      <c r="E33" s="232"/>
      <c r="F33" s="232"/>
      <c r="G33" s="232"/>
      <c r="H33" s="232"/>
      <c r="I33" s="233"/>
      <c r="J33" s="34"/>
      <c r="K33" s="234" t="s">
        <v>225</v>
      </c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35"/>
      <c r="BI33" s="193" t="s">
        <v>10</v>
      </c>
      <c r="BJ33" s="194"/>
      <c r="BK33" s="194"/>
      <c r="BL33" s="194"/>
      <c r="BM33" s="194"/>
      <c r="BN33" s="194"/>
      <c r="BO33" s="194"/>
      <c r="BP33" s="194"/>
      <c r="BQ33" s="194"/>
      <c r="BR33" s="194"/>
      <c r="BS33" s="225"/>
      <c r="BT33" s="148" t="s">
        <v>44</v>
      </c>
      <c r="BU33" s="148">
        <v>2921.15</v>
      </c>
      <c r="BV33" s="238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40"/>
      <c r="CM33" s="24" t="e">
        <v>#DIV/0!</v>
      </c>
      <c r="DA33" s="25" t="e">
        <f t="shared" si="0"/>
        <v>#VALUE!</v>
      </c>
    </row>
    <row r="34" spans="1:105" s="24" customFormat="1" ht="19.8" customHeight="1" x14ac:dyDescent="0.25">
      <c r="A34" s="231" t="s">
        <v>105</v>
      </c>
      <c r="B34" s="232"/>
      <c r="C34" s="232"/>
      <c r="D34" s="232"/>
      <c r="E34" s="232"/>
      <c r="F34" s="232"/>
      <c r="G34" s="232"/>
      <c r="H34" s="232"/>
      <c r="I34" s="233"/>
      <c r="J34" s="34"/>
      <c r="K34" s="234" t="s">
        <v>226</v>
      </c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35"/>
      <c r="BI34" s="193" t="s">
        <v>10</v>
      </c>
      <c r="BJ34" s="194"/>
      <c r="BK34" s="194"/>
      <c r="BL34" s="194"/>
      <c r="BM34" s="194"/>
      <c r="BN34" s="194"/>
      <c r="BO34" s="194"/>
      <c r="BP34" s="194"/>
      <c r="BQ34" s="194"/>
      <c r="BR34" s="194"/>
      <c r="BS34" s="225"/>
      <c r="BT34" s="148" t="s">
        <v>44</v>
      </c>
      <c r="BU34" s="148">
        <v>19738.95</v>
      </c>
      <c r="BV34" s="238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40"/>
      <c r="CM34" s="24" t="e">
        <v>#DIV/0!</v>
      </c>
      <c r="DA34" s="25" t="e">
        <f t="shared" si="0"/>
        <v>#VALUE!</v>
      </c>
    </row>
    <row r="35" spans="1:105" s="24" customFormat="1" ht="19.8" customHeight="1" x14ac:dyDescent="0.25">
      <c r="A35" s="231" t="s">
        <v>107</v>
      </c>
      <c r="B35" s="232"/>
      <c r="C35" s="232"/>
      <c r="D35" s="232"/>
      <c r="E35" s="232"/>
      <c r="F35" s="232"/>
      <c r="G35" s="232"/>
      <c r="H35" s="232"/>
      <c r="I35" s="233"/>
      <c r="J35" s="34"/>
      <c r="K35" s="234" t="s">
        <v>100</v>
      </c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35"/>
      <c r="BI35" s="193" t="s">
        <v>10</v>
      </c>
      <c r="BJ35" s="194"/>
      <c r="BK35" s="194"/>
      <c r="BL35" s="194"/>
      <c r="BM35" s="194"/>
      <c r="BN35" s="194"/>
      <c r="BO35" s="194"/>
      <c r="BP35" s="194"/>
      <c r="BQ35" s="194"/>
      <c r="BR35" s="194"/>
      <c r="BS35" s="225"/>
      <c r="BT35" s="148" t="s">
        <v>44</v>
      </c>
      <c r="BU35" s="148">
        <v>4902.1399999999994</v>
      </c>
      <c r="BV35" s="238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40"/>
      <c r="CM35" s="24" t="e">
        <v>#DIV/0!</v>
      </c>
      <c r="DA35" s="25" t="e">
        <f t="shared" si="0"/>
        <v>#VALUE!</v>
      </c>
    </row>
    <row r="36" spans="1:105" s="24" customFormat="1" ht="19.8" customHeight="1" x14ac:dyDescent="0.25">
      <c r="A36" s="231" t="s">
        <v>227</v>
      </c>
      <c r="B36" s="232"/>
      <c r="C36" s="232"/>
      <c r="D36" s="232"/>
      <c r="E36" s="232"/>
      <c r="F36" s="232"/>
      <c r="G36" s="232"/>
      <c r="H36" s="232"/>
      <c r="I36" s="233"/>
      <c r="J36" s="34"/>
      <c r="K36" s="234" t="s">
        <v>102</v>
      </c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35"/>
      <c r="BI36" s="193" t="s">
        <v>10</v>
      </c>
      <c r="BJ36" s="194"/>
      <c r="BK36" s="194"/>
      <c r="BL36" s="194"/>
      <c r="BM36" s="194"/>
      <c r="BN36" s="194"/>
      <c r="BO36" s="194"/>
      <c r="BP36" s="194"/>
      <c r="BQ36" s="194"/>
      <c r="BR36" s="194"/>
      <c r="BS36" s="225"/>
      <c r="BT36" s="148" t="s">
        <v>44</v>
      </c>
      <c r="BU36" s="148">
        <v>3230.81</v>
      </c>
      <c r="BV36" s="238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40"/>
      <c r="CM36" s="24" t="e">
        <v>#DIV/0!</v>
      </c>
      <c r="DA36" s="25" t="e">
        <f t="shared" si="0"/>
        <v>#VALUE!</v>
      </c>
    </row>
    <row r="37" spans="1:105" s="24" customFormat="1" ht="26.4" customHeight="1" x14ac:dyDescent="0.25">
      <c r="A37" s="231" t="s">
        <v>228</v>
      </c>
      <c r="B37" s="232"/>
      <c r="C37" s="232"/>
      <c r="D37" s="232"/>
      <c r="E37" s="232"/>
      <c r="F37" s="232"/>
      <c r="G37" s="232"/>
      <c r="H37" s="232"/>
      <c r="I37" s="233"/>
      <c r="J37" s="34"/>
      <c r="K37" s="234" t="s">
        <v>229</v>
      </c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35"/>
      <c r="BI37" s="193" t="s">
        <v>10</v>
      </c>
      <c r="BJ37" s="194"/>
      <c r="BK37" s="194"/>
      <c r="BL37" s="194"/>
      <c r="BM37" s="194"/>
      <c r="BN37" s="194"/>
      <c r="BO37" s="194"/>
      <c r="BP37" s="194"/>
      <c r="BQ37" s="194"/>
      <c r="BR37" s="194"/>
      <c r="BS37" s="225"/>
      <c r="BT37" s="148" t="s">
        <v>44</v>
      </c>
      <c r="BU37" s="148">
        <v>3281.56</v>
      </c>
      <c r="BV37" s="238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40"/>
      <c r="CM37" s="24" t="e">
        <v>#DIV/0!</v>
      </c>
      <c r="DA37" s="25" t="e">
        <f t="shared" si="0"/>
        <v>#VALUE!</v>
      </c>
    </row>
    <row r="38" spans="1:105" s="24" customFormat="1" ht="19.8" customHeight="1" x14ac:dyDescent="0.25">
      <c r="A38" s="231" t="s">
        <v>230</v>
      </c>
      <c r="B38" s="232"/>
      <c r="C38" s="232"/>
      <c r="D38" s="232"/>
      <c r="E38" s="232"/>
      <c r="F38" s="232"/>
      <c r="G38" s="232"/>
      <c r="H38" s="232"/>
      <c r="I38" s="233"/>
      <c r="J38" s="34"/>
      <c r="K38" s="234" t="s">
        <v>106</v>
      </c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35"/>
      <c r="BI38" s="193" t="s">
        <v>10</v>
      </c>
      <c r="BJ38" s="194"/>
      <c r="BK38" s="194"/>
      <c r="BL38" s="194"/>
      <c r="BM38" s="194"/>
      <c r="BN38" s="194"/>
      <c r="BO38" s="194"/>
      <c r="BP38" s="194"/>
      <c r="BQ38" s="194"/>
      <c r="BR38" s="194"/>
      <c r="BS38" s="225"/>
      <c r="BT38" s="148" t="s">
        <v>44</v>
      </c>
      <c r="BU38" s="148">
        <v>5601.6200000000008</v>
      </c>
      <c r="BV38" s="238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40"/>
      <c r="CM38" s="24" t="e">
        <v>#DIV/0!</v>
      </c>
      <c r="DA38" s="25" t="e">
        <f t="shared" si="0"/>
        <v>#VALUE!</v>
      </c>
    </row>
    <row r="39" spans="1:105" s="24" customFormat="1" ht="19.8" customHeight="1" x14ac:dyDescent="0.25">
      <c r="A39" s="231" t="s">
        <v>231</v>
      </c>
      <c r="B39" s="232"/>
      <c r="C39" s="232"/>
      <c r="D39" s="232"/>
      <c r="E39" s="232"/>
      <c r="F39" s="232"/>
      <c r="G39" s="232"/>
      <c r="H39" s="232"/>
      <c r="I39" s="233"/>
      <c r="J39" s="34"/>
      <c r="K39" s="234" t="s">
        <v>108</v>
      </c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35"/>
      <c r="BI39" s="193" t="s">
        <v>10</v>
      </c>
      <c r="BJ39" s="194"/>
      <c r="BK39" s="194"/>
      <c r="BL39" s="194"/>
      <c r="BM39" s="194"/>
      <c r="BN39" s="194"/>
      <c r="BO39" s="194"/>
      <c r="BP39" s="194"/>
      <c r="BQ39" s="194"/>
      <c r="BR39" s="194"/>
      <c r="BS39" s="225"/>
      <c r="BT39" s="148" t="s">
        <v>44</v>
      </c>
      <c r="BU39" s="148">
        <v>32874.03</v>
      </c>
      <c r="BV39" s="238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40"/>
      <c r="CM39" s="24" t="e">
        <v>#DIV/0!</v>
      </c>
      <c r="DA39" s="25" t="e">
        <f t="shared" si="0"/>
        <v>#VALUE!</v>
      </c>
    </row>
    <row r="40" spans="1:105" s="24" customFormat="1" ht="30" customHeight="1" x14ac:dyDescent="0.25">
      <c r="A40" s="231" t="s">
        <v>22</v>
      </c>
      <c r="B40" s="232"/>
      <c r="C40" s="232"/>
      <c r="D40" s="232"/>
      <c r="E40" s="232"/>
      <c r="F40" s="232"/>
      <c r="G40" s="232"/>
      <c r="H40" s="232"/>
      <c r="I40" s="233"/>
      <c r="J40" s="34"/>
      <c r="K40" s="234" t="s">
        <v>23</v>
      </c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35"/>
      <c r="BI40" s="193" t="s">
        <v>10</v>
      </c>
      <c r="BJ40" s="194"/>
      <c r="BK40" s="194"/>
      <c r="BL40" s="194"/>
      <c r="BM40" s="194"/>
      <c r="BN40" s="194"/>
      <c r="BO40" s="194"/>
      <c r="BP40" s="194"/>
      <c r="BQ40" s="194"/>
      <c r="BR40" s="194"/>
      <c r="BS40" s="225"/>
      <c r="BT40" s="148">
        <f>SUM(BT41:BT47)</f>
        <v>309229</v>
      </c>
      <c r="BU40" s="148">
        <f>SUM(BU41:BU47)</f>
        <v>321375.78800000006</v>
      </c>
      <c r="BV40" s="238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40"/>
      <c r="CM40" s="24">
        <v>5.4529317347426627</v>
      </c>
      <c r="DA40" s="25">
        <f t="shared" si="0"/>
        <v>1.0392808824528101</v>
      </c>
    </row>
    <row r="41" spans="1:105" s="24" customFormat="1" ht="71.25" customHeight="1" x14ac:dyDescent="0.25">
      <c r="A41" s="231" t="s">
        <v>24</v>
      </c>
      <c r="B41" s="232"/>
      <c r="C41" s="232"/>
      <c r="D41" s="232"/>
      <c r="E41" s="232"/>
      <c r="F41" s="232"/>
      <c r="G41" s="232"/>
      <c r="H41" s="232"/>
      <c r="I41" s="233"/>
      <c r="J41" s="34"/>
      <c r="K41" s="234" t="s">
        <v>337</v>
      </c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35"/>
      <c r="BI41" s="193" t="s">
        <v>10</v>
      </c>
      <c r="BJ41" s="194"/>
      <c r="BK41" s="194"/>
      <c r="BL41" s="194"/>
      <c r="BM41" s="194"/>
      <c r="BN41" s="194"/>
      <c r="BO41" s="194"/>
      <c r="BP41" s="194"/>
      <c r="BQ41" s="194"/>
      <c r="BR41" s="194"/>
      <c r="BS41" s="225"/>
      <c r="BT41" s="148">
        <v>150859.1</v>
      </c>
      <c r="BU41" s="148">
        <v>117049.81</v>
      </c>
      <c r="BV41" s="228" t="s">
        <v>339</v>
      </c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30"/>
      <c r="CM41" s="24">
        <v>-28.853577299741545</v>
      </c>
      <c r="DA41" s="25">
        <f t="shared" si="0"/>
        <v>0.77588829576737495</v>
      </c>
    </row>
    <row r="42" spans="1:105" s="24" customFormat="1" ht="53.4" customHeight="1" x14ac:dyDescent="0.25">
      <c r="A42" s="231" t="s">
        <v>25</v>
      </c>
      <c r="B42" s="232"/>
      <c r="C42" s="232"/>
      <c r="D42" s="232"/>
      <c r="E42" s="232"/>
      <c r="F42" s="232"/>
      <c r="G42" s="232"/>
      <c r="H42" s="232"/>
      <c r="I42" s="233"/>
      <c r="J42" s="34"/>
      <c r="K42" s="234" t="s">
        <v>109</v>
      </c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35"/>
      <c r="BI42" s="193" t="s">
        <v>10</v>
      </c>
      <c r="BJ42" s="194"/>
      <c r="BK42" s="194"/>
      <c r="BL42" s="194"/>
      <c r="BM42" s="194"/>
      <c r="BN42" s="194"/>
      <c r="BO42" s="194"/>
      <c r="BP42" s="194"/>
      <c r="BQ42" s="194"/>
      <c r="BR42" s="194"/>
      <c r="BS42" s="225"/>
      <c r="BT42" s="148">
        <v>0</v>
      </c>
      <c r="BU42" s="148">
        <v>0</v>
      </c>
      <c r="BV42" s="238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40"/>
      <c r="CM42" s="24" t="e">
        <v>#DIV/0!</v>
      </c>
      <c r="DA42" s="25" t="e">
        <f t="shared" si="0"/>
        <v>#DIV/0!</v>
      </c>
    </row>
    <row r="43" spans="1:105" s="24" customFormat="1" ht="48" customHeight="1" x14ac:dyDescent="0.25">
      <c r="A43" s="231" t="s">
        <v>27</v>
      </c>
      <c r="B43" s="232"/>
      <c r="C43" s="232"/>
      <c r="D43" s="232"/>
      <c r="E43" s="232"/>
      <c r="F43" s="232"/>
      <c r="G43" s="232"/>
      <c r="H43" s="232"/>
      <c r="I43" s="233"/>
      <c r="J43" s="34"/>
      <c r="K43" s="234" t="s">
        <v>110</v>
      </c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35"/>
      <c r="BI43" s="193" t="s">
        <v>10</v>
      </c>
      <c r="BJ43" s="194"/>
      <c r="BK43" s="194"/>
      <c r="BL43" s="194"/>
      <c r="BM43" s="194"/>
      <c r="BN43" s="194"/>
      <c r="BO43" s="194"/>
      <c r="BP43" s="194"/>
      <c r="BQ43" s="194"/>
      <c r="BR43" s="194"/>
      <c r="BS43" s="225"/>
      <c r="BT43" s="148">
        <v>16674.099999999999</v>
      </c>
      <c r="BU43" s="148">
        <v>35865.19</v>
      </c>
      <c r="BV43" s="228" t="s">
        <v>328</v>
      </c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30"/>
      <c r="CM43" s="24">
        <v>21.221638820151313</v>
      </c>
      <c r="DA43" s="25">
        <f t="shared" si="0"/>
        <v>2.1509520753743834</v>
      </c>
    </row>
    <row r="44" spans="1:105" s="24" customFormat="1" ht="181.8" customHeight="1" x14ac:dyDescent="0.25">
      <c r="A44" s="231" t="s">
        <v>29</v>
      </c>
      <c r="B44" s="232"/>
      <c r="C44" s="232"/>
      <c r="D44" s="232"/>
      <c r="E44" s="232"/>
      <c r="F44" s="232"/>
      <c r="G44" s="232"/>
      <c r="H44" s="232"/>
      <c r="I44" s="233"/>
      <c r="J44" s="34"/>
      <c r="K44" s="234" t="s">
        <v>26</v>
      </c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35"/>
      <c r="BI44" s="193" t="s">
        <v>10</v>
      </c>
      <c r="BJ44" s="194"/>
      <c r="BK44" s="194"/>
      <c r="BL44" s="194"/>
      <c r="BM44" s="194"/>
      <c r="BN44" s="194"/>
      <c r="BO44" s="194"/>
      <c r="BP44" s="194"/>
      <c r="BQ44" s="194"/>
      <c r="BR44" s="194"/>
      <c r="BS44" s="225"/>
      <c r="BT44" s="148">
        <v>117478.7</v>
      </c>
      <c r="BU44" s="148">
        <f>[1]КЧФ!$FV$33</f>
        <v>159989.41</v>
      </c>
      <c r="BV44" s="228" t="s">
        <v>387</v>
      </c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30"/>
      <c r="CM44" s="24">
        <v>27.738632855497471</v>
      </c>
      <c r="DA44" s="25"/>
    </row>
    <row r="45" spans="1:105" s="24" customFormat="1" ht="71.25" customHeight="1" x14ac:dyDescent="0.25">
      <c r="A45" s="231" t="s">
        <v>31</v>
      </c>
      <c r="B45" s="232"/>
      <c r="C45" s="232"/>
      <c r="D45" s="232"/>
      <c r="E45" s="232"/>
      <c r="F45" s="232"/>
      <c r="G45" s="232"/>
      <c r="H45" s="232"/>
      <c r="I45" s="233"/>
      <c r="J45" s="34"/>
      <c r="K45" s="234" t="s">
        <v>28</v>
      </c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35"/>
      <c r="BI45" s="193" t="s">
        <v>10</v>
      </c>
      <c r="BJ45" s="194"/>
      <c r="BK45" s="194"/>
      <c r="BL45" s="194"/>
      <c r="BM45" s="194"/>
      <c r="BN45" s="194"/>
      <c r="BO45" s="194"/>
      <c r="BP45" s="194"/>
      <c r="BQ45" s="194"/>
      <c r="BR45" s="194"/>
      <c r="BS45" s="225"/>
      <c r="BT45" s="148">
        <v>1248.3</v>
      </c>
      <c r="BU45" s="153">
        <v>-16605.522000000001</v>
      </c>
      <c r="BV45" s="228" t="s">
        <v>385</v>
      </c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30"/>
      <c r="CM45" s="24">
        <v>-2.7420711834033682</v>
      </c>
      <c r="DA45" s="25"/>
    </row>
    <row r="46" spans="1:105" s="24" customFormat="1" ht="20.399999999999999" customHeight="1" x14ac:dyDescent="0.25">
      <c r="A46" s="231" t="s">
        <v>33</v>
      </c>
      <c r="B46" s="232"/>
      <c r="C46" s="232"/>
      <c r="D46" s="232"/>
      <c r="E46" s="232"/>
      <c r="F46" s="232"/>
      <c r="G46" s="232"/>
      <c r="H46" s="232"/>
      <c r="I46" s="233"/>
      <c r="J46" s="34"/>
      <c r="K46" s="234" t="s">
        <v>30</v>
      </c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35"/>
      <c r="BI46" s="193" t="s">
        <v>10</v>
      </c>
      <c r="BJ46" s="194"/>
      <c r="BK46" s="194"/>
      <c r="BL46" s="194"/>
      <c r="BM46" s="194"/>
      <c r="BN46" s="194"/>
      <c r="BO46" s="194"/>
      <c r="BP46" s="194"/>
      <c r="BQ46" s="194"/>
      <c r="BR46" s="194"/>
      <c r="BS46" s="225"/>
      <c r="BT46" s="148">
        <v>22968.800000000003</v>
      </c>
      <c r="BU46" s="148">
        <v>25076.9</v>
      </c>
      <c r="BV46" s="228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30"/>
      <c r="CM46" s="24">
        <v>247.67765494664036</v>
      </c>
      <c r="DA46" s="25"/>
    </row>
    <row r="47" spans="1:105" s="24" customFormat="1" ht="123" customHeight="1" x14ac:dyDescent="0.25">
      <c r="A47" s="231" t="s">
        <v>111</v>
      </c>
      <c r="B47" s="232"/>
      <c r="C47" s="232"/>
      <c r="D47" s="232"/>
      <c r="E47" s="232"/>
      <c r="F47" s="232"/>
      <c r="G47" s="232"/>
      <c r="H47" s="232"/>
      <c r="I47" s="233"/>
      <c r="J47" s="34"/>
      <c r="K47" s="234" t="s">
        <v>112</v>
      </c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35"/>
      <c r="BI47" s="193" t="s">
        <v>10</v>
      </c>
      <c r="BJ47" s="194"/>
      <c r="BK47" s="194"/>
      <c r="BL47" s="194"/>
      <c r="BM47" s="194"/>
      <c r="BN47" s="194"/>
      <c r="BO47" s="194"/>
      <c r="BP47" s="194"/>
      <c r="BQ47" s="194"/>
      <c r="BR47" s="194"/>
      <c r="BS47" s="225"/>
      <c r="BT47" s="148">
        <v>0</v>
      </c>
      <c r="BU47" s="148">
        <v>0</v>
      </c>
      <c r="BV47" s="238" t="s">
        <v>386</v>
      </c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40"/>
      <c r="CM47" s="24" t="e">
        <v>#DIV/0!</v>
      </c>
      <c r="DA47" s="25"/>
    </row>
    <row r="48" spans="1:105" s="24" customFormat="1" ht="30" customHeight="1" x14ac:dyDescent="0.25">
      <c r="A48" s="231" t="s">
        <v>113</v>
      </c>
      <c r="B48" s="232"/>
      <c r="C48" s="232"/>
      <c r="D48" s="232"/>
      <c r="E48" s="232"/>
      <c r="F48" s="232"/>
      <c r="G48" s="232"/>
      <c r="H48" s="232"/>
      <c r="I48" s="233"/>
      <c r="J48" s="34"/>
      <c r="K48" s="234" t="s">
        <v>114</v>
      </c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35"/>
      <c r="BI48" s="193" t="s">
        <v>115</v>
      </c>
      <c r="BJ48" s="194"/>
      <c r="BK48" s="194"/>
      <c r="BL48" s="194"/>
      <c r="BM48" s="194"/>
      <c r="BN48" s="194"/>
      <c r="BO48" s="194"/>
      <c r="BP48" s="194"/>
      <c r="BQ48" s="194"/>
      <c r="BR48" s="194"/>
      <c r="BS48" s="225"/>
      <c r="BT48" s="147" t="s">
        <v>44</v>
      </c>
      <c r="BU48" s="147">
        <v>969</v>
      </c>
      <c r="BV48" s="238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40"/>
      <c r="CM48" s="24" t="e">
        <v>#VALUE!</v>
      </c>
      <c r="DA48" s="25"/>
    </row>
    <row r="49" spans="1:105" s="24" customFormat="1" ht="111.75" customHeight="1" x14ac:dyDescent="0.25">
      <c r="A49" s="231" t="s">
        <v>116</v>
      </c>
      <c r="B49" s="232"/>
      <c r="C49" s="232"/>
      <c r="D49" s="232"/>
      <c r="E49" s="232"/>
      <c r="F49" s="232"/>
      <c r="G49" s="232"/>
      <c r="H49" s="232"/>
      <c r="I49" s="233"/>
      <c r="J49" s="34"/>
      <c r="K49" s="234" t="s">
        <v>117</v>
      </c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35"/>
      <c r="BI49" s="193" t="s">
        <v>10</v>
      </c>
      <c r="BJ49" s="194"/>
      <c r="BK49" s="194"/>
      <c r="BL49" s="194"/>
      <c r="BM49" s="194"/>
      <c r="BN49" s="194"/>
      <c r="BO49" s="194"/>
      <c r="BP49" s="194"/>
      <c r="BQ49" s="194"/>
      <c r="BR49" s="194"/>
      <c r="BS49" s="225"/>
      <c r="BT49" s="148">
        <v>0</v>
      </c>
      <c r="BU49" s="148">
        <v>0</v>
      </c>
      <c r="BV49" s="238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40"/>
      <c r="CM49" s="24" t="e">
        <v>#DIV/0!</v>
      </c>
      <c r="DA49" s="25"/>
    </row>
    <row r="50" spans="1:105" s="24" customFormat="1" ht="15" customHeight="1" x14ac:dyDescent="0.25">
      <c r="A50" s="231" t="s">
        <v>34</v>
      </c>
      <c r="B50" s="232"/>
      <c r="C50" s="232"/>
      <c r="D50" s="232"/>
      <c r="E50" s="232"/>
      <c r="F50" s="232"/>
      <c r="G50" s="232"/>
      <c r="H50" s="232"/>
      <c r="I50" s="233"/>
      <c r="J50" s="34"/>
      <c r="K50" s="234" t="s">
        <v>118</v>
      </c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35"/>
      <c r="BI50" s="193" t="s">
        <v>10</v>
      </c>
      <c r="BJ50" s="194"/>
      <c r="BK50" s="194"/>
      <c r="BL50" s="194"/>
      <c r="BM50" s="194"/>
      <c r="BN50" s="194"/>
      <c r="BO50" s="194"/>
      <c r="BP50" s="194"/>
      <c r="BQ50" s="194"/>
      <c r="BR50" s="194"/>
      <c r="BS50" s="225"/>
      <c r="BT50" s="148">
        <v>275462.90000000002</v>
      </c>
      <c r="BU50" s="174">
        <v>280751.69754320499</v>
      </c>
      <c r="BV50" s="191" t="s">
        <v>328</v>
      </c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8"/>
      <c r="CM50" s="24">
        <v>3.3837749218633775</v>
      </c>
      <c r="DA50" s="25"/>
    </row>
    <row r="51" spans="1:105" s="24" customFormat="1" ht="30" customHeight="1" x14ac:dyDescent="0.25">
      <c r="A51" s="231" t="s">
        <v>35</v>
      </c>
      <c r="B51" s="232"/>
      <c r="C51" s="232"/>
      <c r="D51" s="232"/>
      <c r="E51" s="232"/>
      <c r="F51" s="232"/>
      <c r="G51" s="232"/>
      <c r="H51" s="232"/>
      <c r="I51" s="233"/>
      <c r="J51" s="34"/>
      <c r="K51" s="234" t="s">
        <v>119</v>
      </c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35"/>
      <c r="BI51" s="193" t="s">
        <v>10</v>
      </c>
      <c r="BJ51" s="194"/>
      <c r="BK51" s="194"/>
      <c r="BL51" s="194"/>
      <c r="BM51" s="194"/>
      <c r="BN51" s="194"/>
      <c r="BO51" s="194"/>
      <c r="BP51" s="194"/>
      <c r="BQ51" s="194"/>
      <c r="BR51" s="194"/>
      <c r="BS51" s="225"/>
      <c r="BT51" s="148" t="s">
        <v>350</v>
      </c>
      <c r="BU51" s="174">
        <v>125367.324898305</v>
      </c>
      <c r="BV51" s="249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1"/>
      <c r="CM51" s="24" t="e">
        <v>#DIV/0!</v>
      </c>
      <c r="DA51" s="25"/>
    </row>
    <row r="52" spans="1:105" s="24" customFormat="1" ht="16.2" customHeight="1" x14ac:dyDescent="0.25">
      <c r="A52" s="231" t="s">
        <v>36</v>
      </c>
      <c r="B52" s="232"/>
      <c r="C52" s="232"/>
      <c r="D52" s="232"/>
      <c r="E52" s="232"/>
      <c r="F52" s="232"/>
      <c r="G52" s="232"/>
      <c r="H52" s="232"/>
      <c r="I52" s="233"/>
      <c r="J52" s="34"/>
      <c r="K52" s="234" t="s">
        <v>120</v>
      </c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35"/>
      <c r="BI52" s="193" t="s">
        <v>10</v>
      </c>
      <c r="BJ52" s="194"/>
      <c r="BK52" s="194"/>
      <c r="BL52" s="194"/>
      <c r="BM52" s="194"/>
      <c r="BN52" s="194"/>
      <c r="BO52" s="194"/>
      <c r="BP52" s="194"/>
      <c r="BQ52" s="194"/>
      <c r="BR52" s="194"/>
      <c r="BS52" s="225"/>
      <c r="BT52" s="148">
        <v>331994.09999999998</v>
      </c>
      <c r="BU52" s="174">
        <f>BU18-BU19-BU40-BU50</f>
        <v>-79544.805543204886</v>
      </c>
      <c r="BV52" s="249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1"/>
      <c r="CM52" s="24">
        <v>-83.750923007429265</v>
      </c>
      <c r="DA52" s="25"/>
    </row>
    <row r="53" spans="1:105" s="24" customFormat="1" ht="30" customHeight="1" x14ac:dyDescent="0.25">
      <c r="A53" s="231" t="s">
        <v>37</v>
      </c>
      <c r="B53" s="232"/>
      <c r="C53" s="232"/>
      <c r="D53" s="232"/>
      <c r="E53" s="232"/>
      <c r="F53" s="232"/>
      <c r="G53" s="232"/>
      <c r="H53" s="232"/>
      <c r="I53" s="233"/>
      <c r="J53" s="34"/>
      <c r="K53" s="234" t="s">
        <v>119</v>
      </c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35"/>
      <c r="BI53" s="193" t="s">
        <v>10</v>
      </c>
      <c r="BJ53" s="194"/>
      <c r="BK53" s="194"/>
      <c r="BL53" s="194"/>
      <c r="BM53" s="194"/>
      <c r="BN53" s="194"/>
      <c r="BO53" s="194"/>
      <c r="BP53" s="194"/>
      <c r="BQ53" s="194"/>
      <c r="BR53" s="194"/>
      <c r="BS53" s="225"/>
      <c r="BT53" s="148" t="s">
        <v>350</v>
      </c>
      <c r="BU53" s="174">
        <v>0</v>
      </c>
      <c r="BV53" s="19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3"/>
      <c r="CM53" s="24" t="e">
        <v>#VALUE!</v>
      </c>
      <c r="DA53" s="25"/>
    </row>
    <row r="54" spans="1:105" s="24" customFormat="1" ht="36.75" customHeight="1" x14ac:dyDescent="0.25">
      <c r="A54" s="231" t="s">
        <v>38</v>
      </c>
      <c r="B54" s="232"/>
      <c r="C54" s="232"/>
      <c r="D54" s="232"/>
      <c r="E54" s="232"/>
      <c r="F54" s="232"/>
      <c r="G54" s="232"/>
      <c r="H54" s="232"/>
      <c r="I54" s="233"/>
      <c r="J54" s="34"/>
      <c r="K54" s="234" t="s">
        <v>39</v>
      </c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35"/>
      <c r="BI54" s="193" t="s">
        <v>10</v>
      </c>
      <c r="BJ54" s="194"/>
      <c r="BK54" s="194"/>
      <c r="BL54" s="194"/>
      <c r="BM54" s="194"/>
      <c r="BN54" s="194"/>
      <c r="BO54" s="194"/>
      <c r="BP54" s="194"/>
      <c r="BQ54" s="194"/>
      <c r="BR54" s="194"/>
      <c r="BS54" s="225"/>
      <c r="BT54" s="148">
        <v>200618.2</v>
      </c>
      <c r="BU54" s="146" t="s">
        <v>44</v>
      </c>
      <c r="BV54" s="238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40"/>
      <c r="CM54" s="24">
        <v>-100</v>
      </c>
      <c r="DA54" s="25"/>
    </row>
    <row r="55" spans="1:105" s="24" customFormat="1" ht="36.6" customHeight="1" x14ac:dyDescent="0.25">
      <c r="A55" s="231" t="s">
        <v>49</v>
      </c>
      <c r="B55" s="232"/>
      <c r="C55" s="232"/>
      <c r="D55" s="232"/>
      <c r="E55" s="232"/>
      <c r="F55" s="232"/>
      <c r="G55" s="232"/>
      <c r="H55" s="232"/>
      <c r="I55" s="233"/>
      <c r="J55" s="34"/>
      <c r="K55" s="234" t="s">
        <v>121</v>
      </c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35"/>
      <c r="BI55" s="193" t="s">
        <v>10</v>
      </c>
      <c r="BJ55" s="194"/>
      <c r="BK55" s="194"/>
      <c r="BL55" s="194"/>
      <c r="BM55" s="194"/>
      <c r="BN55" s="194"/>
      <c r="BO55" s="194"/>
      <c r="BP55" s="194"/>
      <c r="BQ55" s="194"/>
      <c r="BR55" s="194"/>
      <c r="BS55" s="225"/>
      <c r="BT55" s="148">
        <f>'[2]Анализ фактических расходов'!$AQ$112+'[2]Анализ фактических расходов'!$AQ$113</f>
        <v>-522041.16052976373</v>
      </c>
      <c r="BU55" s="146" t="s">
        <v>44</v>
      </c>
      <c r="BV55" s="238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40"/>
      <c r="CM55" s="24">
        <v>-100</v>
      </c>
      <c r="DA55" s="25"/>
    </row>
    <row r="56" spans="1:105" s="24" customFormat="1" ht="15" customHeight="1" x14ac:dyDescent="0.25">
      <c r="A56" s="231" t="s">
        <v>122</v>
      </c>
      <c r="B56" s="232"/>
      <c r="C56" s="232"/>
      <c r="D56" s="232"/>
      <c r="E56" s="232"/>
      <c r="F56" s="232"/>
      <c r="G56" s="232"/>
      <c r="H56" s="232"/>
      <c r="I56" s="233"/>
      <c r="J56" s="34"/>
      <c r="K56" s="234" t="s">
        <v>123</v>
      </c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35"/>
      <c r="BI56" s="193" t="s">
        <v>10</v>
      </c>
      <c r="BJ56" s="194"/>
      <c r="BK56" s="194"/>
      <c r="BL56" s="194"/>
      <c r="BM56" s="194"/>
      <c r="BN56" s="194"/>
      <c r="BO56" s="194"/>
      <c r="BP56" s="194"/>
      <c r="BQ56" s="194"/>
      <c r="BR56" s="194"/>
      <c r="BS56" s="225"/>
      <c r="BT56" s="148">
        <v>0</v>
      </c>
      <c r="BU56" s="148" t="s">
        <v>44</v>
      </c>
      <c r="BV56" s="238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40"/>
      <c r="CM56" s="24" t="e">
        <v>#DIV/0!</v>
      </c>
      <c r="DA56" s="25"/>
    </row>
    <row r="57" spans="1:105" s="24" customFormat="1" ht="15" customHeight="1" x14ac:dyDescent="0.25">
      <c r="A57" s="231" t="s">
        <v>124</v>
      </c>
      <c r="B57" s="232"/>
      <c r="C57" s="232"/>
      <c r="D57" s="232"/>
      <c r="E57" s="232"/>
      <c r="F57" s="232"/>
      <c r="G57" s="232"/>
      <c r="H57" s="232"/>
      <c r="I57" s="233"/>
      <c r="J57" s="34"/>
      <c r="K57" s="234" t="s">
        <v>125</v>
      </c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35"/>
      <c r="BI57" s="193" t="s">
        <v>10</v>
      </c>
      <c r="BJ57" s="194"/>
      <c r="BK57" s="194"/>
      <c r="BL57" s="194"/>
      <c r="BM57" s="194"/>
      <c r="BN57" s="194"/>
      <c r="BO57" s="194"/>
      <c r="BP57" s="194"/>
      <c r="BQ57" s="194"/>
      <c r="BR57" s="194"/>
      <c r="BS57" s="225"/>
      <c r="BT57" s="148">
        <v>-956.83448758142185</v>
      </c>
      <c r="BU57" s="148" t="s">
        <v>44</v>
      </c>
      <c r="BV57" s="238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40"/>
      <c r="CM57" s="24" t="e">
        <v>#DIV/0!</v>
      </c>
      <c r="DA57" s="25"/>
    </row>
    <row r="58" spans="1:105" s="24" customFormat="1" ht="30" hidden="1" customHeight="1" x14ac:dyDescent="0.25">
      <c r="A58" s="231" t="s">
        <v>40</v>
      </c>
      <c r="B58" s="232"/>
      <c r="C58" s="232"/>
      <c r="D58" s="232"/>
      <c r="E58" s="232"/>
      <c r="F58" s="232"/>
      <c r="G58" s="232"/>
      <c r="H58" s="232"/>
      <c r="I58" s="233"/>
      <c r="J58" s="34"/>
      <c r="K58" s="234" t="s">
        <v>210</v>
      </c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35"/>
      <c r="BI58" s="193" t="s">
        <v>10</v>
      </c>
      <c r="BJ58" s="194"/>
      <c r="BK58" s="194"/>
      <c r="BL58" s="194"/>
      <c r="BM58" s="194"/>
      <c r="BN58" s="194"/>
      <c r="BO58" s="194"/>
      <c r="BP58" s="194"/>
      <c r="BQ58" s="194"/>
      <c r="BR58" s="194"/>
      <c r="BS58" s="225"/>
      <c r="BT58" s="148"/>
      <c r="BU58" s="148"/>
      <c r="BV58" s="238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40"/>
      <c r="CM58" s="24" t="e">
        <v>#DIV/0!</v>
      </c>
      <c r="DA58" s="25"/>
    </row>
    <row r="59" spans="1:105" s="24" customFormat="1" ht="55.5" customHeight="1" x14ac:dyDescent="0.25">
      <c r="A59" s="231" t="s">
        <v>41</v>
      </c>
      <c r="B59" s="232"/>
      <c r="C59" s="232"/>
      <c r="D59" s="232"/>
      <c r="E59" s="232"/>
      <c r="F59" s="232"/>
      <c r="G59" s="232"/>
      <c r="H59" s="232"/>
      <c r="I59" s="233"/>
      <c r="J59" s="34"/>
      <c r="K59" s="234" t="s">
        <v>126</v>
      </c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35"/>
      <c r="BI59" s="193" t="s">
        <v>10</v>
      </c>
      <c r="BJ59" s="194"/>
      <c r="BK59" s="194"/>
      <c r="BL59" s="194"/>
      <c r="BM59" s="194"/>
      <c r="BN59" s="194"/>
      <c r="BO59" s="194"/>
      <c r="BP59" s="194"/>
      <c r="BQ59" s="194"/>
      <c r="BR59" s="194"/>
      <c r="BS59" s="225"/>
      <c r="BT59" s="148">
        <v>273843.8</v>
      </c>
      <c r="BU59" s="148">
        <v>265180.73</v>
      </c>
      <c r="BV59" s="228" t="s">
        <v>329</v>
      </c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30"/>
      <c r="CM59" s="24">
        <v>-23.242473108097698</v>
      </c>
      <c r="DA59" s="25"/>
    </row>
    <row r="60" spans="1:105" s="24" customFormat="1" ht="15" customHeight="1" x14ac:dyDescent="0.25">
      <c r="A60" s="231" t="s">
        <v>12</v>
      </c>
      <c r="B60" s="232"/>
      <c r="C60" s="232"/>
      <c r="D60" s="232"/>
      <c r="E60" s="232"/>
      <c r="F60" s="232"/>
      <c r="G60" s="232"/>
      <c r="H60" s="232"/>
      <c r="I60" s="233"/>
      <c r="J60" s="34"/>
      <c r="K60" s="234" t="s">
        <v>127</v>
      </c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35"/>
      <c r="BI60" s="193" t="s">
        <v>304</v>
      </c>
      <c r="BJ60" s="194"/>
      <c r="BK60" s="194"/>
      <c r="BL60" s="194"/>
      <c r="BM60" s="194"/>
      <c r="BN60" s="194"/>
      <c r="BO60" s="194"/>
      <c r="BP60" s="194"/>
      <c r="BQ60" s="194"/>
      <c r="BR60" s="194"/>
      <c r="BS60" s="225"/>
      <c r="BT60" s="146">
        <v>197.49</v>
      </c>
      <c r="BU60" s="146">
        <v>188.20944340000088</v>
      </c>
      <c r="BV60" s="238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40"/>
      <c r="CM60" s="24">
        <v>-4.437142595081994</v>
      </c>
      <c r="DA60" s="25"/>
    </row>
    <row r="61" spans="1:105" s="24" customFormat="1" ht="55.8" customHeight="1" x14ac:dyDescent="0.25">
      <c r="A61" s="231" t="s">
        <v>22</v>
      </c>
      <c r="B61" s="232"/>
      <c r="C61" s="232"/>
      <c r="D61" s="232"/>
      <c r="E61" s="232"/>
      <c r="F61" s="232"/>
      <c r="G61" s="232"/>
      <c r="H61" s="232"/>
      <c r="I61" s="233"/>
      <c r="J61" s="34"/>
      <c r="K61" s="234" t="s">
        <v>129</v>
      </c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35"/>
      <c r="BI61" s="193" t="s">
        <v>232</v>
      </c>
      <c r="BJ61" s="194"/>
      <c r="BK61" s="194"/>
      <c r="BL61" s="194"/>
      <c r="BM61" s="194"/>
      <c r="BN61" s="194"/>
      <c r="BO61" s="194"/>
      <c r="BP61" s="194"/>
      <c r="BQ61" s="194"/>
      <c r="BR61" s="194"/>
      <c r="BS61" s="225"/>
      <c r="BT61" s="146">
        <f>BT59/BT60</f>
        <v>1386.6210947389741</v>
      </c>
      <c r="BU61" s="146">
        <f>BU59/BU60</f>
        <v>1408.9661241726978</v>
      </c>
      <c r="BV61" s="244" t="s">
        <v>329</v>
      </c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6"/>
      <c r="CM61" s="24">
        <v>-19.678493322289384</v>
      </c>
      <c r="DA61" s="25"/>
    </row>
    <row r="62" spans="1:105" s="24" customFormat="1" ht="15" customHeight="1" x14ac:dyDescent="0.25">
      <c r="A62" s="231" t="s">
        <v>42</v>
      </c>
      <c r="B62" s="232"/>
      <c r="C62" s="232"/>
      <c r="D62" s="232"/>
      <c r="E62" s="232"/>
      <c r="F62" s="232"/>
      <c r="G62" s="232"/>
      <c r="H62" s="232"/>
      <c r="I62" s="233"/>
      <c r="J62" s="34"/>
      <c r="K62" s="234" t="s">
        <v>131</v>
      </c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35"/>
      <c r="BI62" s="193" t="s">
        <v>44</v>
      </c>
      <c r="BJ62" s="194"/>
      <c r="BK62" s="194"/>
      <c r="BL62" s="194"/>
      <c r="BM62" s="194"/>
      <c r="BN62" s="194"/>
      <c r="BO62" s="194"/>
      <c r="BP62" s="194"/>
      <c r="BQ62" s="194"/>
      <c r="BR62" s="194"/>
      <c r="BS62" s="225"/>
      <c r="BT62" s="146" t="s">
        <v>44</v>
      </c>
      <c r="BU62" s="146" t="s">
        <v>44</v>
      </c>
      <c r="BV62" s="228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30"/>
      <c r="CM62" s="24" t="e">
        <v>#VALUE!</v>
      </c>
      <c r="DA62" s="25"/>
    </row>
    <row r="63" spans="1:105" s="24" customFormat="1" ht="27" customHeight="1" x14ac:dyDescent="0.25">
      <c r="A63" s="231" t="s">
        <v>11</v>
      </c>
      <c r="B63" s="232"/>
      <c r="C63" s="232"/>
      <c r="D63" s="232"/>
      <c r="E63" s="232"/>
      <c r="F63" s="232"/>
      <c r="G63" s="232"/>
      <c r="H63" s="232"/>
      <c r="I63" s="233"/>
      <c r="J63" s="34"/>
      <c r="K63" s="234" t="s">
        <v>132</v>
      </c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35"/>
      <c r="BI63" s="193" t="s">
        <v>43</v>
      </c>
      <c r="BJ63" s="194"/>
      <c r="BK63" s="194"/>
      <c r="BL63" s="194"/>
      <c r="BM63" s="194"/>
      <c r="BN63" s="194"/>
      <c r="BO63" s="194"/>
      <c r="BP63" s="194"/>
      <c r="BQ63" s="194"/>
      <c r="BR63" s="194"/>
      <c r="BS63" s="225"/>
      <c r="BT63" s="146">
        <v>11</v>
      </c>
      <c r="BU63" s="146" t="s">
        <v>44</v>
      </c>
      <c r="BV63" s="228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30"/>
      <c r="CM63" s="24" t="e">
        <v>#VALUE!</v>
      </c>
      <c r="DA63" s="25"/>
    </row>
    <row r="64" spans="1:105" s="24" customFormat="1" ht="26.4" customHeight="1" x14ac:dyDescent="0.25">
      <c r="A64" s="231" t="s">
        <v>12</v>
      </c>
      <c r="B64" s="232"/>
      <c r="C64" s="232"/>
      <c r="D64" s="232"/>
      <c r="E64" s="232"/>
      <c r="F64" s="232"/>
      <c r="G64" s="232"/>
      <c r="H64" s="232"/>
      <c r="I64" s="233"/>
      <c r="J64" s="34"/>
      <c r="K64" s="234" t="s">
        <v>45</v>
      </c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35"/>
      <c r="BI64" s="193" t="s">
        <v>43</v>
      </c>
      <c r="BJ64" s="194"/>
      <c r="BK64" s="194"/>
      <c r="BL64" s="194"/>
      <c r="BM64" s="194"/>
      <c r="BN64" s="194"/>
      <c r="BO64" s="194"/>
      <c r="BP64" s="194"/>
      <c r="BQ64" s="194"/>
      <c r="BR64" s="194"/>
      <c r="BS64" s="225"/>
      <c r="BT64" s="146">
        <v>11</v>
      </c>
      <c r="BU64" s="146" t="s">
        <v>44</v>
      </c>
      <c r="BV64" s="228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30"/>
      <c r="CM64" s="24" t="e">
        <v>#VALUE!</v>
      </c>
      <c r="DA64" s="25"/>
    </row>
    <row r="65" spans="1:105" s="24" customFormat="1" ht="57" customHeight="1" x14ac:dyDescent="0.25">
      <c r="A65" s="231" t="s">
        <v>133</v>
      </c>
      <c r="B65" s="232"/>
      <c r="C65" s="232"/>
      <c r="D65" s="232"/>
      <c r="E65" s="232"/>
      <c r="F65" s="232"/>
      <c r="G65" s="232"/>
      <c r="H65" s="232"/>
      <c r="I65" s="233"/>
      <c r="J65" s="34"/>
      <c r="K65" s="234" t="s">
        <v>134</v>
      </c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35"/>
      <c r="BI65" s="193" t="s">
        <v>44</v>
      </c>
      <c r="BJ65" s="194"/>
      <c r="BK65" s="194"/>
      <c r="BL65" s="194"/>
      <c r="BM65" s="194"/>
      <c r="BN65" s="194"/>
      <c r="BO65" s="194"/>
      <c r="BP65" s="194"/>
      <c r="BQ65" s="194"/>
      <c r="BR65" s="194"/>
      <c r="BS65" s="225"/>
      <c r="BT65" s="57" t="s">
        <v>44</v>
      </c>
      <c r="BU65" s="57" t="s">
        <v>44</v>
      </c>
      <c r="BV65" s="228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30"/>
      <c r="CM65" s="24" t="e">
        <v>#VALUE!</v>
      </c>
      <c r="DA65" s="25"/>
    </row>
    <row r="66" spans="1:105" s="24" customFormat="1" ht="30" customHeight="1" x14ac:dyDescent="0.25">
      <c r="A66" s="231" t="s">
        <v>11</v>
      </c>
      <c r="B66" s="232"/>
      <c r="C66" s="232"/>
      <c r="D66" s="232"/>
      <c r="E66" s="232"/>
      <c r="F66" s="232"/>
      <c r="G66" s="232"/>
      <c r="H66" s="232"/>
      <c r="I66" s="233"/>
      <c r="J66" s="34"/>
      <c r="K66" s="234" t="s">
        <v>135</v>
      </c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35"/>
      <c r="BI66" s="193" t="s">
        <v>136</v>
      </c>
      <c r="BJ66" s="194"/>
      <c r="BK66" s="194"/>
      <c r="BL66" s="194"/>
      <c r="BM66" s="194"/>
      <c r="BN66" s="194"/>
      <c r="BO66" s="194"/>
      <c r="BP66" s="194"/>
      <c r="BQ66" s="194"/>
      <c r="BR66" s="194"/>
      <c r="BS66" s="225"/>
      <c r="BT66" s="57" t="s">
        <v>350</v>
      </c>
      <c r="BU66" s="130">
        <v>83677</v>
      </c>
      <c r="BV66" s="238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40"/>
      <c r="CM66" s="24" t="e">
        <v>#DIV/0!</v>
      </c>
      <c r="DA66" s="25"/>
    </row>
    <row r="67" spans="1:105" s="24" customFormat="1" ht="15" customHeight="1" x14ac:dyDescent="0.25">
      <c r="A67" s="231" t="s">
        <v>46</v>
      </c>
      <c r="B67" s="232"/>
      <c r="C67" s="232"/>
      <c r="D67" s="232"/>
      <c r="E67" s="232"/>
      <c r="F67" s="232"/>
      <c r="G67" s="232"/>
      <c r="H67" s="232"/>
      <c r="I67" s="233"/>
      <c r="J67" s="34"/>
      <c r="K67" s="234" t="s">
        <v>137</v>
      </c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35"/>
      <c r="BI67" s="193" t="s">
        <v>138</v>
      </c>
      <c r="BJ67" s="194"/>
      <c r="BK67" s="194"/>
      <c r="BL67" s="194"/>
      <c r="BM67" s="194"/>
      <c r="BN67" s="194"/>
      <c r="BO67" s="194"/>
      <c r="BP67" s="194"/>
      <c r="BQ67" s="194"/>
      <c r="BR67" s="194"/>
      <c r="BS67" s="225"/>
      <c r="BT67" s="120" t="s">
        <v>350</v>
      </c>
      <c r="BU67" s="57">
        <f>BU68+BU69+BU70</f>
        <v>1367.26</v>
      </c>
      <c r="BV67" s="238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40"/>
      <c r="CM67" s="24" t="e">
        <v>#VALUE!</v>
      </c>
      <c r="DA67" s="25"/>
    </row>
    <row r="68" spans="1:105" s="24" customFormat="1" ht="39.75" customHeight="1" x14ac:dyDescent="0.25">
      <c r="A68" s="231" t="s">
        <v>56</v>
      </c>
      <c r="B68" s="232"/>
      <c r="C68" s="232"/>
      <c r="D68" s="232"/>
      <c r="E68" s="232"/>
      <c r="F68" s="232"/>
      <c r="G68" s="232"/>
      <c r="H68" s="232"/>
      <c r="I68" s="233"/>
      <c r="J68" s="34"/>
      <c r="K68" s="234" t="s">
        <v>233</v>
      </c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35"/>
      <c r="BI68" s="193" t="s">
        <v>138</v>
      </c>
      <c r="BJ68" s="194"/>
      <c r="BK68" s="194"/>
      <c r="BL68" s="194"/>
      <c r="BM68" s="194"/>
      <c r="BN68" s="194"/>
      <c r="BO68" s="194"/>
      <c r="BP68" s="194"/>
      <c r="BQ68" s="194"/>
      <c r="BR68" s="194"/>
      <c r="BS68" s="225"/>
      <c r="BT68" s="120" t="s">
        <v>350</v>
      </c>
      <c r="BU68" s="57">
        <v>920.5</v>
      </c>
      <c r="BV68" s="238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40"/>
      <c r="CM68" s="24" t="e">
        <v>#VALUE!</v>
      </c>
      <c r="DA68" s="25"/>
    </row>
    <row r="69" spans="1:105" s="24" customFormat="1" ht="48.75" customHeight="1" x14ac:dyDescent="0.25">
      <c r="A69" s="231" t="s">
        <v>58</v>
      </c>
      <c r="B69" s="232"/>
      <c r="C69" s="232"/>
      <c r="D69" s="232"/>
      <c r="E69" s="232"/>
      <c r="F69" s="232"/>
      <c r="G69" s="232"/>
      <c r="H69" s="232"/>
      <c r="I69" s="233"/>
      <c r="J69" s="34"/>
      <c r="K69" s="234" t="s">
        <v>234</v>
      </c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35"/>
      <c r="BI69" s="193" t="s">
        <v>138</v>
      </c>
      <c r="BJ69" s="194"/>
      <c r="BK69" s="194"/>
      <c r="BL69" s="194"/>
      <c r="BM69" s="194"/>
      <c r="BN69" s="194"/>
      <c r="BO69" s="194"/>
      <c r="BP69" s="194"/>
      <c r="BQ69" s="194"/>
      <c r="BR69" s="194"/>
      <c r="BS69" s="225"/>
      <c r="BT69" s="120" t="s">
        <v>350</v>
      </c>
      <c r="BU69" s="57">
        <v>147.80000000000001</v>
      </c>
      <c r="BV69" s="238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40"/>
      <c r="CM69" s="24" t="e">
        <v>#VALUE!</v>
      </c>
      <c r="DA69" s="25"/>
    </row>
    <row r="70" spans="1:105" s="24" customFormat="1" ht="30" customHeight="1" x14ac:dyDescent="0.25">
      <c r="A70" s="231" t="s">
        <v>211</v>
      </c>
      <c r="B70" s="232"/>
      <c r="C70" s="232"/>
      <c r="D70" s="232"/>
      <c r="E70" s="232"/>
      <c r="F70" s="232"/>
      <c r="G70" s="232"/>
      <c r="H70" s="232"/>
      <c r="I70" s="233"/>
      <c r="J70" s="34"/>
      <c r="K70" s="234" t="s">
        <v>235</v>
      </c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35"/>
      <c r="BI70" s="193" t="s">
        <v>138</v>
      </c>
      <c r="BJ70" s="194"/>
      <c r="BK70" s="194"/>
      <c r="BL70" s="194"/>
      <c r="BM70" s="194"/>
      <c r="BN70" s="194"/>
      <c r="BO70" s="194"/>
      <c r="BP70" s="194"/>
      <c r="BQ70" s="194"/>
      <c r="BR70" s="194"/>
      <c r="BS70" s="225"/>
      <c r="BT70" s="120" t="s">
        <v>350</v>
      </c>
      <c r="BU70" s="57">
        <v>298.95999999999998</v>
      </c>
      <c r="BV70" s="238"/>
      <c r="BW70" s="239"/>
      <c r="BX70" s="239"/>
      <c r="BY70" s="239"/>
      <c r="BZ70" s="239"/>
      <c r="CA70" s="239"/>
      <c r="CB70" s="239"/>
      <c r="CC70" s="239"/>
      <c r="CD70" s="239"/>
      <c r="CE70" s="239"/>
      <c r="CF70" s="239"/>
      <c r="CG70" s="239"/>
      <c r="CH70" s="239"/>
      <c r="CI70" s="239"/>
      <c r="CJ70" s="239"/>
      <c r="CK70" s="239"/>
      <c r="CL70" s="240"/>
      <c r="CM70" s="24" t="e">
        <v>#VALUE!</v>
      </c>
      <c r="DA70" s="25"/>
    </row>
    <row r="71" spans="1:105" s="24" customFormat="1" ht="30" customHeight="1" x14ac:dyDescent="0.25">
      <c r="A71" s="231" t="s">
        <v>64</v>
      </c>
      <c r="B71" s="232"/>
      <c r="C71" s="232"/>
      <c r="D71" s="232"/>
      <c r="E71" s="232"/>
      <c r="F71" s="232"/>
      <c r="G71" s="232"/>
      <c r="H71" s="232"/>
      <c r="I71" s="233"/>
      <c r="J71" s="34"/>
      <c r="K71" s="234" t="s">
        <v>147</v>
      </c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35"/>
      <c r="BI71" s="193" t="s">
        <v>148</v>
      </c>
      <c r="BJ71" s="194"/>
      <c r="BK71" s="194"/>
      <c r="BL71" s="194"/>
      <c r="BM71" s="194"/>
      <c r="BN71" s="194"/>
      <c r="BO71" s="194"/>
      <c r="BP71" s="194"/>
      <c r="BQ71" s="194"/>
      <c r="BR71" s="194"/>
      <c r="BS71" s="225"/>
      <c r="BT71" s="120" t="s">
        <v>350</v>
      </c>
      <c r="BU71" s="57">
        <v>10691.647000000001</v>
      </c>
      <c r="BV71" s="241"/>
      <c r="BW71" s="239"/>
      <c r="BX71" s="239"/>
      <c r="BY71" s="239"/>
      <c r="BZ71" s="239"/>
      <c r="CA71" s="239"/>
      <c r="CB71" s="239"/>
      <c r="CC71" s="239"/>
      <c r="CD71" s="239"/>
      <c r="CE71" s="239"/>
      <c r="CF71" s="239"/>
      <c r="CG71" s="239"/>
      <c r="CH71" s="239"/>
      <c r="CI71" s="239"/>
      <c r="CJ71" s="239"/>
      <c r="CK71" s="239"/>
      <c r="CL71" s="240"/>
      <c r="CM71" s="24" t="e">
        <v>#VALUE!</v>
      </c>
      <c r="DA71" s="25"/>
    </row>
    <row r="72" spans="1:105" s="24" customFormat="1" ht="30" customHeight="1" x14ac:dyDescent="0.25">
      <c r="A72" s="231" t="s">
        <v>212</v>
      </c>
      <c r="B72" s="232"/>
      <c r="C72" s="232"/>
      <c r="D72" s="232"/>
      <c r="E72" s="232"/>
      <c r="F72" s="232"/>
      <c r="G72" s="232"/>
      <c r="H72" s="232"/>
      <c r="I72" s="233"/>
      <c r="J72" s="34"/>
      <c r="K72" s="234" t="s">
        <v>236</v>
      </c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35"/>
      <c r="BI72" s="193" t="s">
        <v>148</v>
      </c>
      <c r="BJ72" s="194"/>
      <c r="BK72" s="194"/>
      <c r="BL72" s="194"/>
      <c r="BM72" s="194"/>
      <c r="BN72" s="194"/>
      <c r="BO72" s="194"/>
      <c r="BP72" s="194"/>
      <c r="BQ72" s="194"/>
      <c r="BR72" s="194"/>
      <c r="BS72" s="225"/>
      <c r="BT72" s="120" t="s">
        <v>350</v>
      </c>
      <c r="BU72" s="57">
        <v>1445.33</v>
      </c>
      <c r="BV72" s="241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40"/>
      <c r="CM72" s="24" t="e">
        <v>#VALUE!</v>
      </c>
      <c r="DA72" s="25"/>
    </row>
    <row r="73" spans="1:105" s="24" customFormat="1" ht="30" customHeight="1" x14ac:dyDescent="0.25">
      <c r="A73" s="231" t="s">
        <v>213</v>
      </c>
      <c r="B73" s="232"/>
      <c r="C73" s="232"/>
      <c r="D73" s="232"/>
      <c r="E73" s="232"/>
      <c r="F73" s="232"/>
      <c r="G73" s="232"/>
      <c r="H73" s="232"/>
      <c r="I73" s="233"/>
      <c r="J73" s="34"/>
      <c r="K73" s="234" t="s">
        <v>237</v>
      </c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35"/>
      <c r="BI73" s="193" t="s">
        <v>148</v>
      </c>
      <c r="BJ73" s="194"/>
      <c r="BK73" s="194"/>
      <c r="BL73" s="194"/>
      <c r="BM73" s="194"/>
      <c r="BN73" s="194"/>
      <c r="BO73" s="194"/>
      <c r="BP73" s="194"/>
      <c r="BQ73" s="194"/>
      <c r="BR73" s="194"/>
      <c r="BS73" s="225"/>
      <c r="BT73" s="120" t="s">
        <v>350</v>
      </c>
      <c r="BU73" s="57">
        <v>490.65</v>
      </c>
      <c r="BV73" s="241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3"/>
      <c r="CM73" s="24" t="e">
        <v>#VALUE!</v>
      </c>
      <c r="DA73" s="25"/>
    </row>
    <row r="74" spans="1:105" s="24" customFormat="1" ht="30" customHeight="1" x14ac:dyDescent="0.25">
      <c r="A74" s="231" t="s">
        <v>238</v>
      </c>
      <c r="B74" s="232"/>
      <c r="C74" s="232"/>
      <c r="D74" s="232"/>
      <c r="E74" s="232"/>
      <c r="F74" s="232"/>
      <c r="G74" s="232"/>
      <c r="H74" s="232"/>
      <c r="I74" s="233"/>
      <c r="J74" s="34"/>
      <c r="K74" s="234" t="s">
        <v>239</v>
      </c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35"/>
      <c r="BI74" s="193" t="s">
        <v>148</v>
      </c>
      <c r="BJ74" s="194"/>
      <c r="BK74" s="194"/>
      <c r="BL74" s="194"/>
      <c r="BM74" s="194"/>
      <c r="BN74" s="194"/>
      <c r="BO74" s="194"/>
      <c r="BP74" s="194"/>
      <c r="BQ74" s="194"/>
      <c r="BR74" s="194"/>
      <c r="BS74" s="225"/>
      <c r="BT74" s="120" t="s">
        <v>350</v>
      </c>
      <c r="BU74" s="57">
        <v>2888.431</v>
      </c>
      <c r="BV74" s="241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  <c r="CK74" s="242"/>
      <c r="CL74" s="243"/>
      <c r="CM74" s="24" t="e">
        <v>#VALUE!</v>
      </c>
      <c r="DA74" s="25"/>
    </row>
    <row r="75" spans="1:105" s="24" customFormat="1" ht="30" customHeight="1" x14ac:dyDescent="0.25">
      <c r="A75" s="231" t="s">
        <v>240</v>
      </c>
      <c r="B75" s="232"/>
      <c r="C75" s="232"/>
      <c r="D75" s="232"/>
      <c r="E75" s="232"/>
      <c r="F75" s="232"/>
      <c r="G75" s="232"/>
      <c r="H75" s="232"/>
      <c r="I75" s="233"/>
      <c r="J75" s="34"/>
      <c r="K75" s="234" t="s">
        <v>241</v>
      </c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35"/>
      <c r="BI75" s="193" t="s">
        <v>148</v>
      </c>
      <c r="BJ75" s="194"/>
      <c r="BK75" s="194"/>
      <c r="BL75" s="194"/>
      <c r="BM75" s="194"/>
      <c r="BN75" s="194"/>
      <c r="BO75" s="194"/>
      <c r="BP75" s="194"/>
      <c r="BQ75" s="194"/>
      <c r="BR75" s="194"/>
      <c r="BS75" s="225"/>
      <c r="BT75" s="120" t="s">
        <v>350</v>
      </c>
      <c r="BU75" s="57">
        <v>5867.2359999999999</v>
      </c>
      <c r="BV75" s="241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2"/>
      <c r="CL75" s="243"/>
      <c r="CM75" s="24" t="e">
        <v>#VALUE!</v>
      </c>
      <c r="DA75" s="25"/>
    </row>
    <row r="76" spans="1:105" s="24" customFormat="1" ht="29.25" customHeight="1" x14ac:dyDescent="0.25">
      <c r="A76" s="231" t="s">
        <v>66</v>
      </c>
      <c r="B76" s="232"/>
      <c r="C76" s="232"/>
      <c r="D76" s="232"/>
      <c r="E76" s="232"/>
      <c r="F76" s="232"/>
      <c r="G76" s="232"/>
      <c r="H76" s="232"/>
      <c r="I76" s="233"/>
      <c r="J76" s="34"/>
      <c r="K76" s="234" t="s">
        <v>157</v>
      </c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35"/>
      <c r="BI76" s="193" t="s">
        <v>148</v>
      </c>
      <c r="BJ76" s="194"/>
      <c r="BK76" s="194"/>
      <c r="BL76" s="194"/>
      <c r="BM76" s="194"/>
      <c r="BN76" s="194"/>
      <c r="BO76" s="194"/>
      <c r="BP76" s="194"/>
      <c r="BQ76" s="194"/>
      <c r="BR76" s="194"/>
      <c r="BS76" s="225"/>
      <c r="BT76" s="120" t="s">
        <v>350</v>
      </c>
      <c r="BU76" s="57">
        <v>21273.4</v>
      </c>
      <c r="BV76" s="238"/>
      <c r="BW76" s="239"/>
      <c r="BX76" s="239"/>
      <c r="BY76" s="239"/>
      <c r="BZ76" s="239"/>
      <c r="CA76" s="239"/>
      <c r="CB76" s="239"/>
      <c r="CC76" s="239"/>
      <c r="CD76" s="239"/>
      <c r="CE76" s="239"/>
      <c r="CF76" s="239"/>
      <c r="CG76" s="239"/>
      <c r="CH76" s="239"/>
      <c r="CI76" s="239"/>
      <c r="CJ76" s="239"/>
      <c r="CK76" s="239"/>
      <c r="CL76" s="240"/>
      <c r="CM76" s="24" t="e">
        <v>#VALUE!</v>
      </c>
      <c r="DA76" s="25"/>
    </row>
    <row r="77" spans="1:105" s="24" customFormat="1" ht="29.25" customHeight="1" x14ac:dyDescent="0.25">
      <c r="A77" s="231" t="s">
        <v>214</v>
      </c>
      <c r="B77" s="232"/>
      <c r="C77" s="232"/>
      <c r="D77" s="232"/>
      <c r="E77" s="232"/>
      <c r="F77" s="232"/>
      <c r="G77" s="232"/>
      <c r="H77" s="232"/>
      <c r="I77" s="233"/>
      <c r="J77" s="34"/>
      <c r="K77" s="234" t="s">
        <v>242</v>
      </c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35"/>
      <c r="BI77" s="193" t="s">
        <v>148</v>
      </c>
      <c r="BJ77" s="194"/>
      <c r="BK77" s="194"/>
      <c r="BL77" s="194"/>
      <c r="BM77" s="194"/>
      <c r="BN77" s="194"/>
      <c r="BO77" s="194"/>
      <c r="BP77" s="194"/>
      <c r="BQ77" s="194"/>
      <c r="BR77" s="194"/>
      <c r="BS77" s="225"/>
      <c r="BT77" s="120" t="s">
        <v>350</v>
      </c>
      <c r="BU77" s="57">
        <v>11584.3</v>
      </c>
      <c r="BV77" s="238"/>
      <c r="BW77" s="239"/>
      <c r="BX77" s="239"/>
      <c r="BY77" s="239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40"/>
      <c r="CM77" s="24" t="e">
        <v>#VALUE!</v>
      </c>
      <c r="DA77" s="25"/>
    </row>
    <row r="78" spans="1:105" s="24" customFormat="1" ht="29.25" customHeight="1" x14ac:dyDescent="0.25">
      <c r="A78" s="231" t="s">
        <v>215</v>
      </c>
      <c r="B78" s="232"/>
      <c r="C78" s="232"/>
      <c r="D78" s="232"/>
      <c r="E78" s="232"/>
      <c r="F78" s="232"/>
      <c r="G78" s="232"/>
      <c r="H78" s="232"/>
      <c r="I78" s="233"/>
      <c r="J78" s="34"/>
      <c r="K78" s="234" t="s">
        <v>243</v>
      </c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35"/>
      <c r="BI78" s="193" t="s">
        <v>148</v>
      </c>
      <c r="BJ78" s="194"/>
      <c r="BK78" s="194"/>
      <c r="BL78" s="194"/>
      <c r="BM78" s="194"/>
      <c r="BN78" s="194"/>
      <c r="BO78" s="194"/>
      <c r="BP78" s="194"/>
      <c r="BQ78" s="194"/>
      <c r="BR78" s="194"/>
      <c r="BS78" s="225"/>
      <c r="BT78" s="120" t="s">
        <v>350</v>
      </c>
      <c r="BU78" s="57">
        <v>3379</v>
      </c>
      <c r="BV78" s="238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239"/>
      <c r="CK78" s="239"/>
      <c r="CL78" s="240"/>
      <c r="CM78" s="24" t="e">
        <v>#VALUE!</v>
      </c>
      <c r="DA78" s="25"/>
    </row>
    <row r="79" spans="1:105" s="24" customFormat="1" ht="30" customHeight="1" x14ac:dyDescent="0.25">
      <c r="A79" s="231" t="s">
        <v>244</v>
      </c>
      <c r="B79" s="232"/>
      <c r="C79" s="232"/>
      <c r="D79" s="232"/>
      <c r="E79" s="232"/>
      <c r="F79" s="232"/>
      <c r="G79" s="232"/>
      <c r="H79" s="232"/>
      <c r="I79" s="233"/>
      <c r="J79" s="34"/>
      <c r="K79" s="234" t="s">
        <v>245</v>
      </c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35"/>
      <c r="BI79" s="193" t="s">
        <v>148</v>
      </c>
      <c r="BJ79" s="194"/>
      <c r="BK79" s="194"/>
      <c r="BL79" s="194"/>
      <c r="BM79" s="194"/>
      <c r="BN79" s="194"/>
      <c r="BO79" s="194"/>
      <c r="BP79" s="194"/>
      <c r="BQ79" s="194"/>
      <c r="BR79" s="194"/>
      <c r="BS79" s="225"/>
      <c r="BT79" s="120" t="s">
        <v>350</v>
      </c>
      <c r="BU79" s="57">
        <v>6310.1</v>
      </c>
      <c r="BV79" s="238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39"/>
      <c r="CH79" s="239"/>
      <c r="CI79" s="239"/>
      <c r="CJ79" s="239"/>
      <c r="CK79" s="239"/>
      <c r="CL79" s="240"/>
      <c r="CM79" s="24" t="e">
        <v>#VALUE!</v>
      </c>
      <c r="DA79" s="25"/>
    </row>
    <row r="80" spans="1:105" s="24" customFormat="1" ht="15" customHeight="1" x14ac:dyDescent="0.25">
      <c r="A80" s="231" t="s">
        <v>166</v>
      </c>
      <c r="B80" s="232"/>
      <c r="C80" s="232"/>
      <c r="D80" s="232"/>
      <c r="E80" s="232"/>
      <c r="F80" s="232"/>
      <c r="G80" s="232"/>
      <c r="H80" s="232"/>
      <c r="I80" s="233"/>
      <c r="J80" s="34"/>
      <c r="K80" s="234" t="s">
        <v>167</v>
      </c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35"/>
      <c r="BI80" s="193" t="s">
        <v>55</v>
      </c>
      <c r="BJ80" s="194"/>
      <c r="BK80" s="194"/>
      <c r="BL80" s="194"/>
      <c r="BM80" s="194"/>
      <c r="BN80" s="194"/>
      <c r="BO80" s="194"/>
      <c r="BP80" s="194"/>
      <c r="BQ80" s="194"/>
      <c r="BR80" s="194"/>
      <c r="BS80" s="225"/>
      <c r="BT80" s="120" t="s">
        <v>350</v>
      </c>
      <c r="BU80" s="57">
        <v>7031.9</v>
      </c>
      <c r="BV80" s="241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40"/>
      <c r="CM80" s="24" t="e">
        <v>#VALUE!</v>
      </c>
      <c r="DA80" s="25"/>
    </row>
    <row r="81" spans="1:105" s="24" customFormat="1" ht="13.8" customHeight="1" x14ac:dyDescent="0.25">
      <c r="A81" s="231" t="s">
        <v>216</v>
      </c>
      <c r="B81" s="232"/>
      <c r="C81" s="232"/>
      <c r="D81" s="232"/>
      <c r="E81" s="232"/>
      <c r="F81" s="232"/>
      <c r="G81" s="232"/>
      <c r="H81" s="232"/>
      <c r="I81" s="233"/>
      <c r="J81" s="34"/>
      <c r="K81" s="234" t="s">
        <v>247</v>
      </c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35"/>
      <c r="BI81" s="193" t="s">
        <v>55</v>
      </c>
      <c r="BJ81" s="194"/>
      <c r="BK81" s="194"/>
      <c r="BL81" s="194"/>
      <c r="BM81" s="194"/>
      <c r="BN81" s="194"/>
      <c r="BO81" s="194"/>
      <c r="BP81" s="194"/>
      <c r="BQ81" s="194"/>
      <c r="BR81" s="194"/>
      <c r="BS81" s="225"/>
      <c r="BT81" s="120" t="s">
        <v>350</v>
      </c>
      <c r="BU81" s="57">
        <v>1001</v>
      </c>
      <c r="BV81" s="238"/>
      <c r="BW81" s="239"/>
      <c r="BX81" s="239"/>
      <c r="BY81" s="239"/>
      <c r="BZ81" s="239"/>
      <c r="CA81" s="239"/>
      <c r="CB81" s="239"/>
      <c r="CC81" s="239"/>
      <c r="CD81" s="239"/>
      <c r="CE81" s="239"/>
      <c r="CF81" s="239"/>
      <c r="CG81" s="239"/>
      <c r="CH81" s="239"/>
      <c r="CI81" s="239"/>
      <c r="CJ81" s="239"/>
      <c r="CK81" s="239"/>
      <c r="CL81" s="240"/>
      <c r="CM81" s="24" t="e">
        <v>#VALUE!</v>
      </c>
      <c r="DA81" s="25"/>
    </row>
    <row r="82" spans="1:105" s="24" customFormat="1" ht="13.8" customHeight="1" x14ac:dyDescent="0.25">
      <c r="A82" s="231" t="s">
        <v>217</v>
      </c>
      <c r="B82" s="232"/>
      <c r="C82" s="232"/>
      <c r="D82" s="232"/>
      <c r="E82" s="232"/>
      <c r="F82" s="232"/>
      <c r="G82" s="232"/>
      <c r="H82" s="232"/>
      <c r="I82" s="233"/>
      <c r="J82" s="34"/>
      <c r="K82" s="234" t="s">
        <v>248</v>
      </c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35"/>
      <c r="BI82" s="193" t="s">
        <v>55</v>
      </c>
      <c r="BJ82" s="194"/>
      <c r="BK82" s="194"/>
      <c r="BL82" s="194"/>
      <c r="BM82" s="194"/>
      <c r="BN82" s="194"/>
      <c r="BO82" s="194"/>
      <c r="BP82" s="194"/>
      <c r="BQ82" s="194"/>
      <c r="BR82" s="194"/>
      <c r="BS82" s="225"/>
      <c r="BT82" s="120" t="s">
        <v>350</v>
      </c>
      <c r="BU82" s="57">
        <v>345.5</v>
      </c>
      <c r="BV82" s="238"/>
      <c r="BW82" s="239"/>
      <c r="BX82" s="239"/>
      <c r="BY82" s="239"/>
      <c r="BZ82" s="239"/>
      <c r="CA82" s="239"/>
      <c r="CB82" s="239"/>
      <c r="CC82" s="239"/>
      <c r="CD82" s="239"/>
      <c r="CE82" s="239"/>
      <c r="CF82" s="239"/>
      <c r="CG82" s="239"/>
      <c r="CH82" s="239"/>
      <c r="CI82" s="239"/>
      <c r="CJ82" s="239"/>
      <c r="CK82" s="239"/>
      <c r="CL82" s="240"/>
      <c r="CM82" s="24" t="e">
        <v>#VALUE!</v>
      </c>
      <c r="DA82" s="25"/>
    </row>
    <row r="83" spans="1:105" s="24" customFormat="1" ht="13.8" customHeight="1" x14ac:dyDescent="0.25">
      <c r="A83" s="231" t="s">
        <v>297</v>
      </c>
      <c r="B83" s="232"/>
      <c r="C83" s="232"/>
      <c r="D83" s="232"/>
      <c r="E83" s="232"/>
      <c r="F83" s="232"/>
      <c r="G83" s="232"/>
      <c r="H83" s="232"/>
      <c r="I83" s="233"/>
      <c r="J83" s="34"/>
      <c r="K83" s="234" t="s">
        <v>249</v>
      </c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35"/>
      <c r="BI83" s="193" t="s">
        <v>55</v>
      </c>
      <c r="BJ83" s="194"/>
      <c r="BK83" s="194"/>
      <c r="BL83" s="194"/>
      <c r="BM83" s="194"/>
      <c r="BN83" s="194"/>
      <c r="BO83" s="194"/>
      <c r="BP83" s="194"/>
      <c r="BQ83" s="194"/>
      <c r="BR83" s="194"/>
      <c r="BS83" s="225"/>
      <c r="BT83" s="120" t="s">
        <v>350</v>
      </c>
      <c r="BU83" s="57">
        <v>2328.8000000000002</v>
      </c>
      <c r="BV83" s="238"/>
      <c r="BW83" s="239"/>
      <c r="BX83" s="239"/>
      <c r="BY83" s="239"/>
      <c r="BZ83" s="239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40"/>
      <c r="CM83" s="24" t="e">
        <v>#VALUE!</v>
      </c>
      <c r="DA83" s="25"/>
    </row>
    <row r="84" spans="1:105" s="24" customFormat="1" ht="13.8" customHeight="1" x14ac:dyDescent="0.25">
      <c r="A84" s="231" t="s">
        <v>298</v>
      </c>
      <c r="B84" s="232"/>
      <c r="C84" s="232"/>
      <c r="D84" s="232"/>
      <c r="E84" s="232"/>
      <c r="F84" s="232"/>
      <c r="G84" s="232"/>
      <c r="H84" s="232"/>
      <c r="I84" s="233"/>
      <c r="J84" s="34"/>
      <c r="K84" s="234" t="s">
        <v>250</v>
      </c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35"/>
      <c r="BI84" s="193" t="s">
        <v>55</v>
      </c>
      <c r="BJ84" s="194"/>
      <c r="BK84" s="194"/>
      <c r="BL84" s="194"/>
      <c r="BM84" s="194"/>
      <c r="BN84" s="194"/>
      <c r="BO84" s="194"/>
      <c r="BP84" s="194"/>
      <c r="BQ84" s="194"/>
      <c r="BR84" s="194"/>
      <c r="BS84" s="225"/>
      <c r="BT84" s="120" t="s">
        <v>350</v>
      </c>
      <c r="BU84" s="57">
        <v>3356.6</v>
      </c>
      <c r="BV84" s="238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39"/>
      <c r="CI84" s="239"/>
      <c r="CJ84" s="239"/>
      <c r="CK84" s="239"/>
      <c r="CL84" s="240"/>
      <c r="CM84" s="24" t="e">
        <v>#VALUE!</v>
      </c>
      <c r="DA84" s="25"/>
    </row>
    <row r="85" spans="1:105" s="24" customFormat="1" ht="15" customHeight="1" x14ac:dyDescent="0.25">
      <c r="A85" s="231" t="s">
        <v>176</v>
      </c>
      <c r="B85" s="232"/>
      <c r="C85" s="232"/>
      <c r="D85" s="232"/>
      <c r="E85" s="232"/>
      <c r="F85" s="232"/>
      <c r="G85" s="232"/>
      <c r="H85" s="232"/>
      <c r="I85" s="233"/>
      <c r="J85" s="34"/>
      <c r="K85" s="234" t="s">
        <v>177</v>
      </c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35"/>
      <c r="BI85" s="193" t="s">
        <v>43</v>
      </c>
      <c r="BJ85" s="194"/>
      <c r="BK85" s="194"/>
      <c r="BL85" s="194"/>
      <c r="BM85" s="194"/>
      <c r="BN85" s="194"/>
      <c r="BO85" s="194"/>
      <c r="BP85" s="194"/>
      <c r="BQ85" s="194"/>
      <c r="BR85" s="194"/>
      <c r="BS85" s="225"/>
      <c r="BT85" s="120" t="s">
        <v>350</v>
      </c>
      <c r="BU85" s="57">
        <v>2.4300000000000002</v>
      </c>
      <c r="BV85" s="238"/>
      <c r="BW85" s="239"/>
      <c r="BX85" s="239"/>
      <c r="BY85" s="239"/>
      <c r="BZ85" s="239"/>
      <c r="CA85" s="239"/>
      <c r="CB85" s="239"/>
      <c r="CC85" s="239"/>
      <c r="CD85" s="239"/>
      <c r="CE85" s="239"/>
      <c r="CF85" s="239"/>
      <c r="CG85" s="239"/>
      <c r="CH85" s="239"/>
      <c r="CI85" s="239"/>
      <c r="CJ85" s="239"/>
      <c r="CK85" s="239"/>
      <c r="CL85" s="240"/>
      <c r="CM85" s="24" t="e">
        <v>#VALUE!</v>
      </c>
      <c r="DA85" s="25"/>
    </row>
    <row r="86" spans="1:105" s="24" customFormat="1" ht="30" customHeight="1" x14ac:dyDescent="0.25">
      <c r="A86" s="231" t="s">
        <v>178</v>
      </c>
      <c r="B86" s="232"/>
      <c r="C86" s="232"/>
      <c r="D86" s="232"/>
      <c r="E86" s="232"/>
      <c r="F86" s="232"/>
      <c r="G86" s="232"/>
      <c r="H86" s="232"/>
      <c r="I86" s="233"/>
      <c r="J86" s="34"/>
      <c r="K86" s="234" t="s">
        <v>179</v>
      </c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35"/>
      <c r="BI86" s="193" t="s">
        <v>10</v>
      </c>
      <c r="BJ86" s="194"/>
      <c r="BK86" s="194"/>
      <c r="BL86" s="194"/>
      <c r="BM86" s="194"/>
      <c r="BN86" s="194"/>
      <c r="BO86" s="194"/>
      <c r="BP86" s="194"/>
      <c r="BQ86" s="194"/>
      <c r="BR86" s="194"/>
      <c r="BS86" s="225"/>
      <c r="BT86" s="57">
        <v>192516.788849834</v>
      </c>
      <c r="BU86" s="57">
        <v>19018.550289999999</v>
      </c>
      <c r="BV86" s="235"/>
      <c r="BW86" s="236"/>
      <c r="BX86" s="236"/>
      <c r="BY86" s="236"/>
      <c r="BZ86" s="236"/>
      <c r="CA86" s="236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7"/>
      <c r="CM86" s="24">
        <v>-11.673226628334348</v>
      </c>
      <c r="DA86" s="25"/>
    </row>
    <row r="87" spans="1:105" s="24" customFormat="1" ht="30" customHeight="1" x14ac:dyDescent="0.25">
      <c r="A87" s="231" t="s">
        <v>180</v>
      </c>
      <c r="B87" s="232"/>
      <c r="C87" s="232"/>
      <c r="D87" s="232"/>
      <c r="E87" s="232"/>
      <c r="F87" s="232"/>
      <c r="G87" s="232"/>
      <c r="H87" s="232"/>
      <c r="I87" s="233"/>
      <c r="J87" s="34"/>
      <c r="K87" s="234" t="s">
        <v>181</v>
      </c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35"/>
      <c r="BI87" s="193" t="s">
        <v>10</v>
      </c>
      <c r="BJ87" s="194"/>
      <c r="BK87" s="194"/>
      <c r="BL87" s="194"/>
      <c r="BM87" s="194"/>
      <c r="BN87" s="194"/>
      <c r="BO87" s="194"/>
      <c r="BP87" s="194"/>
      <c r="BQ87" s="194"/>
      <c r="BR87" s="194"/>
      <c r="BS87" s="225"/>
      <c r="BT87" s="57">
        <v>0</v>
      </c>
      <c r="BU87" s="57">
        <v>1207.3625569491526</v>
      </c>
      <c r="BV87" s="235"/>
      <c r="BW87" s="236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7"/>
      <c r="CM87" s="24" t="e">
        <v>#VALUE!</v>
      </c>
      <c r="DA87" s="25"/>
    </row>
    <row r="88" spans="1:105" s="24" customFormat="1" ht="45" customHeight="1" x14ac:dyDescent="0.25">
      <c r="A88" s="231" t="s">
        <v>182</v>
      </c>
      <c r="B88" s="232"/>
      <c r="C88" s="232"/>
      <c r="D88" s="232"/>
      <c r="E88" s="232"/>
      <c r="F88" s="232"/>
      <c r="G88" s="232"/>
      <c r="H88" s="232"/>
      <c r="I88" s="233"/>
      <c r="J88" s="34"/>
      <c r="K88" s="234" t="s">
        <v>183</v>
      </c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35"/>
      <c r="BI88" s="193" t="s">
        <v>43</v>
      </c>
      <c r="BJ88" s="194"/>
      <c r="BK88" s="194"/>
      <c r="BL88" s="194"/>
      <c r="BM88" s="194"/>
      <c r="BN88" s="194"/>
      <c r="BO88" s="194"/>
      <c r="BP88" s="194"/>
      <c r="BQ88" s="194"/>
      <c r="BR88" s="194"/>
      <c r="BS88" s="225"/>
      <c r="BT88" s="155">
        <v>0.16819618492960142</v>
      </c>
      <c r="BU88" s="57" t="s">
        <v>44</v>
      </c>
      <c r="BV88" s="228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30"/>
      <c r="CM88" s="24" t="e">
        <v>#VALUE!</v>
      </c>
      <c r="DA88" s="25"/>
    </row>
    <row r="89" spans="1:105" ht="15" customHeight="1" x14ac:dyDescent="0.25"/>
    <row r="90" spans="1:105" s="11" customFormat="1" ht="13.2" x14ac:dyDescent="0.25">
      <c r="G90" s="11" t="s">
        <v>47</v>
      </c>
    </row>
    <row r="91" spans="1:105" s="11" customFormat="1" ht="68.25" customHeight="1" x14ac:dyDescent="0.25">
      <c r="A91" s="185" t="s">
        <v>184</v>
      </c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1"/>
      <c r="CJ91" s="211"/>
      <c r="CK91" s="211"/>
      <c r="CL91" s="211"/>
    </row>
    <row r="92" spans="1:105" s="11" customFormat="1" ht="25.5" customHeight="1" x14ac:dyDescent="0.25">
      <c r="A92" s="185" t="s">
        <v>185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11"/>
      <c r="CJ92" s="211"/>
      <c r="CK92" s="211"/>
      <c r="CL92" s="211"/>
    </row>
    <row r="93" spans="1:105" s="11" customFormat="1" ht="50.25" customHeight="1" x14ac:dyDescent="0.25">
      <c r="A93" s="185" t="s">
        <v>186</v>
      </c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1"/>
      <c r="CL93" s="211"/>
    </row>
    <row r="94" spans="1:105" s="11" customFormat="1" ht="25.5" customHeight="1" x14ac:dyDescent="0.25">
      <c r="A94" s="185" t="s">
        <v>187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211"/>
      <c r="CI94" s="211"/>
      <c r="CJ94" s="211"/>
      <c r="CK94" s="211"/>
      <c r="CL94" s="211"/>
    </row>
    <row r="95" spans="1:105" s="11" customFormat="1" ht="25.5" customHeight="1" x14ac:dyDescent="0.25">
      <c r="A95" s="185" t="s">
        <v>188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1"/>
      <c r="CJ95" s="211"/>
      <c r="CK95" s="211"/>
      <c r="CL95" s="211"/>
    </row>
    <row r="96" spans="1:105" ht="3" customHeight="1" x14ac:dyDescent="0.25"/>
  </sheetData>
  <mergeCells count="304">
    <mergeCell ref="A47:I47"/>
    <mergeCell ref="A48:I48"/>
    <mergeCell ref="A49:I49"/>
    <mergeCell ref="A50:I50"/>
    <mergeCell ref="A51:I51"/>
    <mergeCell ref="A52:I52"/>
    <mergeCell ref="A53:I53"/>
    <mergeCell ref="A30:I30"/>
    <mergeCell ref="A31:I31"/>
    <mergeCell ref="A32:I32"/>
    <mergeCell ref="A33:I33"/>
    <mergeCell ref="A34:I34"/>
    <mergeCell ref="A35:I35"/>
    <mergeCell ref="A36:I36"/>
    <mergeCell ref="A37:I37"/>
    <mergeCell ref="A44:I44"/>
    <mergeCell ref="A45:I45"/>
    <mergeCell ref="J12:BN12"/>
    <mergeCell ref="AQ13:AX13"/>
    <mergeCell ref="AY13:AZ13"/>
    <mergeCell ref="BA13:BH13"/>
    <mergeCell ref="A15:I16"/>
    <mergeCell ref="J15:BH16"/>
    <mergeCell ref="BI15:BS16"/>
    <mergeCell ref="A5:CL5"/>
    <mergeCell ref="A6:CL6"/>
    <mergeCell ref="A7:CL7"/>
    <mergeCell ref="A8:CL8"/>
    <mergeCell ref="J11:BN11"/>
    <mergeCell ref="BT15:BU15"/>
    <mergeCell ref="BV15:CL16"/>
    <mergeCell ref="A17:I17"/>
    <mergeCell ref="K17:BG17"/>
    <mergeCell ref="BI17:BS17"/>
    <mergeCell ref="BV17:CL17"/>
    <mergeCell ref="BV18:CL18"/>
    <mergeCell ref="A19:I19"/>
    <mergeCell ref="K19:BG19"/>
    <mergeCell ref="BI19:BS19"/>
    <mergeCell ref="BV19:CL19"/>
    <mergeCell ref="A18:I18"/>
    <mergeCell ref="K18:BG18"/>
    <mergeCell ref="BI18:BS18"/>
    <mergeCell ref="BV22:CL22"/>
    <mergeCell ref="A23:I23"/>
    <mergeCell ref="K23:BG23"/>
    <mergeCell ref="BI23:BS23"/>
    <mergeCell ref="BV23:CL23"/>
    <mergeCell ref="A22:I22"/>
    <mergeCell ref="K22:BG22"/>
    <mergeCell ref="BI22:BS22"/>
    <mergeCell ref="BV20:CL20"/>
    <mergeCell ref="A21:I21"/>
    <mergeCell ref="K21:BG21"/>
    <mergeCell ref="BI21:BS21"/>
    <mergeCell ref="BV21:CL21"/>
    <mergeCell ref="A20:I20"/>
    <mergeCell ref="K20:BG20"/>
    <mergeCell ref="BI20:BS20"/>
    <mergeCell ref="BV26:CL26"/>
    <mergeCell ref="A27:I27"/>
    <mergeCell ref="K27:BG27"/>
    <mergeCell ref="BI27:BS27"/>
    <mergeCell ref="BV27:CL27"/>
    <mergeCell ref="A26:I26"/>
    <mergeCell ref="K26:BG26"/>
    <mergeCell ref="BI26:BS26"/>
    <mergeCell ref="BV24:CL24"/>
    <mergeCell ref="A25:I25"/>
    <mergeCell ref="K25:BG25"/>
    <mergeCell ref="BI25:BS25"/>
    <mergeCell ref="BV25:CL25"/>
    <mergeCell ref="A24:I24"/>
    <mergeCell ref="K24:BG24"/>
    <mergeCell ref="BI24:BS24"/>
    <mergeCell ref="K31:BG31"/>
    <mergeCell ref="BI31:BS31"/>
    <mergeCell ref="BV31:CL31"/>
    <mergeCell ref="K30:BG30"/>
    <mergeCell ref="BI30:BS30"/>
    <mergeCell ref="BV30:CL30"/>
    <mergeCell ref="BV28:CL28"/>
    <mergeCell ref="A29:I29"/>
    <mergeCell ref="K29:BG29"/>
    <mergeCell ref="BI29:BS29"/>
    <mergeCell ref="BV29:CL29"/>
    <mergeCell ref="A28:I28"/>
    <mergeCell ref="K28:BG28"/>
    <mergeCell ref="BI28:BS28"/>
    <mergeCell ref="K34:BG34"/>
    <mergeCell ref="BI34:BS34"/>
    <mergeCell ref="BV34:CL34"/>
    <mergeCell ref="K33:BG33"/>
    <mergeCell ref="BI33:BS33"/>
    <mergeCell ref="BV33:CL33"/>
    <mergeCell ref="K32:BG32"/>
    <mergeCell ref="BI32:BS32"/>
    <mergeCell ref="BV32:CL32"/>
    <mergeCell ref="K37:BG37"/>
    <mergeCell ref="BI37:BS37"/>
    <mergeCell ref="BV37:CL37"/>
    <mergeCell ref="K36:BG36"/>
    <mergeCell ref="BI36:BS36"/>
    <mergeCell ref="BV36:CL36"/>
    <mergeCell ref="K35:BG35"/>
    <mergeCell ref="BI35:BS35"/>
    <mergeCell ref="BV35:CL35"/>
    <mergeCell ref="BV40:CL40"/>
    <mergeCell ref="A41:I41"/>
    <mergeCell ref="K41:BG41"/>
    <mergeCell ref="BI41:BS41"/>
    <mergeCell ref="A40:I40"/>
    <mergeCell ref="K40:BG40"/>
    <mergeCell ref="BI40:BS40"/>
    <mergeCell ref="BV41:CL41"/>
    <mergeCell ref="BV38:CL38"/>
    <mergeCell ref="A39:I39"/>
    <mergeCell ref="K39:BG39"/>
    <mergeCell ref="BI39:BS39"/>
    <mergeCell ref="BV39:CL39"/>
    <mergeCell ref="A38:I38"/>
    <mergeCell ref="K38:BG38"/>
    <mergeCell ref="BI38:BS38"/>
    <mergeCell ref="K45:BG45"/>
    <mergeCell ref="BI45:BS45"/>
    <mergeCell ref="A46:I46"/>
    <mergeCell ref="K44:BG44"/>
    <mergeCell ref="BI44:BS44"/>
    <mergeCell ref="BV44:CL44"/>
    <mergeCell ref="BV45:CL45"/>
    <mergeCell ref="BV42:CL42"/>
    <mergeCell ref="A43:I43"/>
    <mergeCell ref="K43:BG43"/>
    <mergeCell ref="BI43:BS43"/>
    <mergeCell ref="A42:I42"/>
    <mergeCell ref="K42:BG42"/>
    <mergeCell ref="BI42:BS42"/>
    <mergeCell ref="BV43:CL43"/>
    <mergeCell ref="K48:BG48"/>
    <mergeCell ref="BI48:BS48"/>
    <mergeCell ref="BV48:CL48"/>
    <mergeCell ref="K47:BG47"/>
    <mergeCell ref="BI47:BS47"/>
    <mergeCell ref="BV47:CL47"/>
    <mergeCell ref="K46:BG46"/>
    <mergeCell ref="BI46:BS46"/>
    <mergeCell ref="BV46:CL46"/>
    <mergeCell ref="K49:BG49"/>
    <mergeCell ref="BI49:BS49"/>
    <mergeCell ref="BV49:CL49"/>
    <mergeCell ref="K53:BG53"/>
    <mergeCell ref="BI53:BS53"/>
    <mergeCell ref="K52:BG52"/>
    <mergeCell ref="BI52:BS52"/>
    <mergeCell ref="K51:BG51"/>
    <mergeCell ref="BI51:BS51"/>
    <mergeCell ref="BV54:CL54"/>
    <mergeCell ref="A55:I55"/>
    <mergeCell ref="K55:BG55"/>
    <mergeCell ref="BI55:BS55"/>
    <mergeCell ref="BV55:CL55"/>
    <mergeCell ref="A54:I54"/>
    <mergeCell ref="K54:BG54"/>
    <mergeCell ref="BI54:BS54"/>
    <mergeCell ref="K50:BG50"/>
    <mergeCell ref="BI50:BS50"/>
    <mergeCell ref="BV50:CL53"/>
    <mergeCell ref="BV58:CL58"/>
    <mergeCell ref="A59:I59"/>
    <mergeCell ref="K59:BG59"/>
    <mergeCell ref="BI59:BS59"/>
    <mergeCell ref="A58:I58"/>
    <mergeCell ref="K58:BG58"/>
    <mergeCell ref="BI58:BS58"/>
    <mergeCell ref="BV59:CL59"/>
    <mergeCell ref="BV56:CL56"/>
    <mergeCell ref="A57:I57"/>
    <mergeCell ref="K57:BG57"/>
    <mergeCell ref="BI57:BS57"/>
    <mergeCell ref="BV57:CL57"/>
    <mergeCell ref="A56:I56"/>
    <mergeCell ref="K56:BG56"/>
    <mergeCell ref="BI56:BS56"/>
    <mergeCell ref="BV62:CL62"/>
    <mergeCell ref="A63:I63"/>
    <mergeCell ref="K63:BG63"/>
    <mergeCell ref="BI63:BS63"/>
    <mergeCell ref="BV63:CL63"/>
    <mergeCell ref="A62:I62"/>
    <mergeCell ref="K62:BG62"/>
    <mergeCell ref="BI62:BS62"/>
    <mergeCell ref="BV60:CL60"/>
    <mergeCell ref="A61:I61"/>
    <mergeCell ref="K61:BG61"/>
    <mergeCell ref="BI61:BS61"/>
    <mergeCell ref="BV61:CL61"/>
    <mergeCell ref="A60:I60"/>
    <mergeCell ref="K60:BG60"/>
    <mergeCell ref="BI60:BS60"/>
    <mergeCell ref="BV66:CL66"/>
    <mergeCell ref="A67:I67"/>
    <mergeCell ref="K67:BG67"/>
    <mergeCell ref="BI67:BS67"/>
    <mergeCell ref="BV67:CL67"/>
    <mergeCell ref="A66:I66"/>
    <mergeCell ref="K66:BG66"/>
    <mergeCell ref="BI66:BS66"/>
    <mergeCell ref="BV64:CL64"/>
    <mergeCell ref="A65:I65"/>
    <mergeCell ref="K65:BG65"/>
    <mergeCell ref="BI65:BS65"/>
    <mergeCell ref="BV65:CL65"/>
    <mergeCell ref="A64:I64"/>
    <mergeCell ref="K64:BG64"/>
    <mergeCell ref="BI64:BS64"/>
    <mergeCell ref="BV70:CL70"/>
    <mergeCell ref="A71:I71"/>
    <mergeCell ref="K71:BG71"/>
    <mergeCell ref="BI71:BS71"/>
    <mergeCell ref="BV71:CL71"/>
    <mergeCell ref="A70:I70"/>
    <mergeCell ref="K70:BG70"/>
    <mergeCell ref="BI70:BS70"/>
    <mergeCell ref="BV68:CL68"/>
    <mergeCell ref="A69:I69"/>
    <mergeCell ref="K69:BG69"/>
    <mergeCell ref="BI69:BS69"/>
    <mergeCell ref="BV69:CL69"/>
    <mergeCell ref="A68:I68"/>
    <mergeCell ref="K68:BG68"/>
    <mergeCell ref="BI68:BS68"/>
    <mergeCell ref="BV74:CL74"/>
    <mergeCell ref="A75:I75"/>
    <mergeCell ref="K75:BG75"/>
    <mergeCell ref="BI75:BS75"/>
    <mergeCell ref="BV75:CL75"/>
    <mergeCell ref="A74:I74"/>
    <mergeCell ref="K74:BG74"/>
    <mergeCell ref="BI74:BS74"/>
    <mergeCell ref="BV72:CL72"/>
    <mergeCell ref="A73:I73"/>
    <mergeCell ref="K73:BG73"/>
    <mergeCell ref="BI73:BS73"/>
    <mergeCell ref="BV73:CL73"/>
    <mergeCell ref="A72:I72"/>
    <mergeCell ref="K72:BG72"/>
    <mergeCell ref="BI72:BS72"/>
    <mergeCell ref="BV78:CL78"/>
    <mergeCell ref="A79:I79"/>
    <mergeCell ref="K79:BG79"/>
    <mergeCell ref="BI79:BS79"/>
    <mergeCell ref="BV79:CL79"/>
    <mergeCell ref="A78:I78"/>
    <mergeCell ref="K78:BG78"/>
    <mergeCell ref="BI78:BS78"/>
    <mergeCell ref="BV76:CL76"/>
    <mergeCell ref="A77:I77"/>
    <mergeCell ref="K77:BG77"/>
    <mergeCell ref="BI77:BS77"/>
    <mergeCell ref="BV77:CL77"/>
    <mergeCell ref="A76:I76"/>
    <mergeCell ref="K76:BG76"/>
    <mergeCell ref="BI76:BS76"/>
    <mergeCell ref="BV82:CL82"/>
    <mergeCell ref="A83:I83"/>
    <mergeCell ref="K83:BG83"/>
    <mergeCell ref="BI83:BS83"/>
    <mergeCell ref="BV83:CL83"/>
    <mergeCell ref="A82:I82"/>
    <mergeCell ref="K82:BG82"/>
    <mergeCell ref="BI82:BS82"/>
    <mergeCell ref="BV80:CL80"/>
    <mergeCell ref="A81:I81"/>
    <mergeCell ref="K81:BG81"/>
    <mergeCell ref="BI81:BS81"/>
    <mergeCell ref="BV81:CL81"/>
    <mergeCell ref="A80:I80"/>
    <mergeCell ref="K80:BG80"/>
    <mergeCell ref="BI80:BS80"/>
    <mergeCell ref="BV86:CL86"/>
    <mergeCell ref="A87:I87"/>
    <mergeCell ref="K87:BG87"/>
    <mergeCell ref="BI87:BS87"/>
    <mergeCell ref="BV87:CL87"/>
    <mergeCell ref="A86:I86"/>
    <mergeCell ref="K86:BG86"/>
    <mergeCell ref="BI86:BS86"/>
    <mergeCell ref="BV84:CL84"/>
    <mergeCell ref="A85:I85"/>
    <mergeCell ref="K85:BG85"/>
    <mergeCell ref="BI85:BS85"/>
    <mergeCell ref="BV85:CL85"/>
    <mergeCell ref="A84:I84"/>
    <mergeCell ref="K84:BG84"/>
    <mergeCell ref="BI84:BS84"/>
    <mergeCell ref="A95:CL95"/>
    <mergeCell ref="BV88:CL88"/>
    <mergeCell ref="A91:CL91"/>
    <mergeCell ref="A92:CL92"/>
    <mergeCell ref="A93:CL93"/>
    <mergeCell ref="A94:CL94"/>
    <mergeCell ref="A88:I88"/>
    <mergeCell ref="K88:BG88"/>
    <mergeCell ref="BI88:BS88"/>
  </mergeCells>
  <pageMargins left="0.7" right="0.7" top="0.75" bottom="0.75" header="0.3" footer="0.3"/>
  <pageSetup paperSize="9" scale="72" fitToHeight="0" orientation="portrait" r:id="rId1"/>
  <rowBreaks count="1" manualBreakCount="1">
    <brk id="88" max="8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43"/>
  <sheetViews>
    <sheetView view="pageBreakPreview" topLeftCell="A18" zoomScale="110" zoomScaleNormal="100" zoomScaleSheetLayoutView="110" workbookViewId="0">
      <selection activeCell="BP24" sqref="BP24"/>
    </sheetView>
  </sheetViews>
  <sheetFormatPr defaultColWidth="0.88671875" defaultRowHeight="13.8" x14ac:dyDescent="0.25"/>
  <cols>
    <col min="1" max="66" width="0.88671875" style="12"/>
    <col min="67" max="67" width="10.88671875" style="12" customWidth="1"/>
    <col min="68" max="68" width="11.77734375" style="12" customWidth="1"/>
    <col min="69" max="69" width="1.5546875" style="12" customWidth="1"/>
    <col min="70" max="87" width="0.88671875" style="12"/>
    <col min="88" max="88" width="8.44140625" style="12" hidden="1" customWidth="1"/>
    <col min="89" max="89" width="10.44140625" style="12" customWidth="1"/>
    <col min="90" max="90" width="2.6640625" style="12" customWidth="1"/>
    <col min="91" max="95" width="0.88671875" style="12"/>
    <col min="96" max="96" width="8" style="12" bestFit="1" customWidth="1"/>
    <col min="97" max="313" width="0.88671875" style="12"/>
    <col min="314" max="314" width="5.109375" style="12" customWidth="1"/>
    <col min="315" max="322" width="0.88671875" style="12"/>
    <col min="323" max="323" width="3.33203125" style="12" customWidth="1"/>
    <col min="324" max="324" width="2.109375" style="12" customWidth="1"/>
    <col min="325" max="343" width="0.88671875" style="12"/>
    <col min="344" max="344" width="0" style="12" hidden="1" customWidth="1"/>
    <col min="345" max="345" width="1.109375" style="12" customWidth="1"/>
    <col min="346" max="346" width="2.6640625" style="12" customWidth="1"/>
    <col min="347" max="569" width="0.88671875" style="12"/>
    <col min="570" max="570" width="5.109375" style="12" customWidth="1"/>
    <col min="571" max="578" width="0.88671875" style="12"/>
    <col min="579" max="579" width="3.33203125" style="12" customWidth="1"/>
    <col min="580" max="580" width="2.109375" style="12" customWidth="1"/>
    <col min="581" max="599" width="0.88671875" style="12"/>
    <col min="600" max="600" width="0" style="12" hidden="1" customWidth="1"/>
    <col min="601" max="601" width="1.109375" style="12" customWidth="1"/>
    <col min="602" max="602" width="2.6640625" style="12" customWidth="1"/>
    <col min="603" max="825" width="0.88671875" style="12"/>
    <col min="826" max="826" width="5.109375" style="12" customWidth="1"/>
    <col min="827" max="834" width="0.88671875" style="12"/>
    <col min="835" max="835" width="3.33203125" style="12" customWidth="1"/>
    <col min="836" max="836" width="2.109375" style="12" customWidth="1"/>
    <col min="837" max="855" width="0.88671875" style="12"/>
    <col min="856" max="856" width="0" style="12" hidden="1" customWidth="1"/>
    <col min="857" max="857" width="1.109375" style="12" customWidth="1"/>
    <col min="858" max="858" width="2.6640625" style="12" customWidth="1"/>
    <col min="859" max="1081" width="0.88671875" style="12"/>
    <col min="1082" max="1082" width="5.109375" style="12" customWidth="1"/>
    <col min="1083" max="1090" width="0.88671875" style="12"/>
    <col min="1091" max="1091" width="3.33203125" style="12" customWidth="1"/>
    <col min="1092" max="1092" width="2.109375" style="12" customWidth="1"/>
    <col min="1093" max="1111" width="0.88671875" style="12"/>
    <col min="1112" max="1112" width="0" style="12" hidden="1" customWidth="1"/>
    <col min="1113" max="1113" width="1.109375" style="12" customWidth="1"/>
    <col min="1114" max="1114" width="2.6640625" style="12" customWidth="1"/>
    <col min="1115" max="1337" width="0.88671875" style="12"/>
    <col min="1338" max="1338" width="5.109375" style="12" customWidth="1"/>
    <col min="1339" max="1346" width="0.88671875" style="12"/>
    <col min="1347" max="1347" width="3.33203125" style="12" customWidth="1"/>
    <col min="1348" max="1348" width="2.109375" style="12" customWidth="1"/>
    <col min="1349" max="1367" width="0.88671875" style="12"/>
    <col min="1368" max="1368" width="0" style="12" hidden="1" customWidth="1"/>
    <col min="1369" max="1369" width="1.109375" style="12" customWidth="1"/>
    <col min="1370" max="1370" width="2.6640625" style="12" customWidth="1"/>
    <col min="1371" max="1593" width="0.88671875" style="12"/>
    <col min="1594" max="1594" width="5.109375" style="12" customWidth="1"/>
    <col min="1595" max="1602" width="0.88671875" style="12"/>
    <col min="1603" max="1603" width="3.33203125" style="12" customWidth="1"/>
    <col min="1604" max="1604" width="2.109375" style="12" customWidth="1"/>
    <col min="1605" max="1623" width="0.88671875" style="12"/>
    <col min="1624" max="1624" width="0" style="12" hidden="1" customWidth="1"/>
    <col min="1625" max="1625" width="1.109375" style="12" customWidth="1"/>
    <col min="1626" max="1626" width="2.6640625" style="12" customWidth="1"/>
    <col min="1627" max="1849" width="0.88671875" style="12"/>
    <col min="1850" max="1850" width="5.109375" style="12" customWidth="1"/>
    <col min="1851" max="1858" width="0.88671875" style="12"/>
    <col min="1859" max="1859" width="3.33203125" style="12" customWidth="1"/>
    <col min="1860" max="1860" width="2.109375" style="12" customWidth="1"/>
    <col min="1861" max="1879" width="0.88671875" style="12"/>
    <col min="1880" max="1880" width="0" style="12" hidden="1" customWidth="1"/>
    <col min="1881" max="1881" width="1.109375" style="12" customWidth="1"/>
    <col min="1882" max="1882" width="2.6640625" style="12" customWidth="1"/>
    <col min="1883" max="2105" width="0.88671875" style="12"/>
    <col min="2106" max="2106" width="5.109375" style="12" customWidth="1"/>
    <col min="2107" max="2114" width="0.88671875" style="12"/>
    <col min="2115" max="2115" width="3.33203125" style="12" customWidth="1"/>
    <col min="2116" max="2116" width="2.109375" style="12" customWidth="1"/>
    <col min="2117" max="2135" width="0.88671875" style="12"/>
    <col min="2136" max="2136" width="0" style="12" hidden="1" customWidth="1"/>
    <col min="2137" max="2137" width="1.109375" style="12" customWidth="1"/>
    <col min="2138" max="2138" width="2.6640625" style="12" customWidth="1"/>
    <col min="2139" max="2361" width="0.88671875" style="12"/>
    <col min="2362" max="2362" width="5.109375" style="12" customWidth="1"/>
    <col min="2363" max="2370" width="0.88671875" style="12"/>
    <col min="2371" max="2371" width="3.33203125" style="12" customWidth="1"/>
    <col min="2372" max="2372" width="2.109375" style="12" customWidth="1"/>
    <col min="2373" max="2391" width="0.88671875" style="12"/>
    <col min="2392" max="2392" width="0" style="12" hidden="1" customWidth="1"/>
    <col min="2393" max="2393" width="1.109375" style="12" customWidth="1"/>
    <col min="2394" max="2394" width="2.6640625" style="12" customWidth="1"/>
    <col min="2395" max="2617" width="0.88671875" style="12"/>
    <col min="2618" max="2618" width="5.109375" style="12" customWidth="1"/>
    <col min="2619" max="2626" width="0.88671875" style="12"/>
    <col min="2627" max="2627" width="3.33203125" style="12" customWidth="1"/>
    <col min="2628" max="2628" width="2.109375" style="12" customWidth="1"/>
    <col min="2629" max="2647" width="0.88671875" style="12"/>
    <col min="2648" max="2648" width="0" style="12" hidden="1" customWidth="1"/>
    <col min="2649" max="2649" width="1.109375" style="12" customWidth="1"/>
    <col min="2650" max="2650" width="2.6640625" style="12" customWidth="1"/>
    <col min="2651" max="2873" width="0.88671875" style="12"/>
    <col min="2874" max="2874" width="5.109375" style="12" customWidth="1"/>
    <col min="2875" max="2882" width="0.88671875" style="12"/>
    <col min="2883" max="2883" width="3.33203125" style="12" customWidth="1"/>
    <col min="2884" max="2884" width="2.109375" style="12" customWidth="1"/>
    <col min="2885" max="2903" width="0.88671875" style="12"/>
    <col min="2904" max="2904" width="0" style="12" hidden="1" customWidth="1"/>
    <col min="2905" max="2905" width="1.109375" style="12" customWidth="1"/>
    <col min="2906" max="2906" width="2.6640625" style="12" customWidth="1"/>
    <col min="2907" max="3129" width="0.88671875" style="12"/>
    <col min="3130" max="3130" width="5.109375" style="12" customWidth="1"/>
    <col min="3131" max="3138" width="0.88671875" style="12"/>
    <col min="3139" max="3139" width="3.33203125" style="12" customWidth="1"/>
    <col min="3140" max="3140" width="2.109375" style="12" customWidth="1"/>
    <col min="3141" max="3159" width="0.88671875" style="12"/>
    <col min="3160" max="3160" width="0" style="12" hidden="1" customWidth="1"/>
    <col min="3161" max="3161" width="1.109375" style="12" customWidth="1"/>
    <col min="3162" max="3162" width="2.6640625" style="12" customWidth="1"/>
    <col min="3163" max="3385" width="0.88671875" style="12"/>
    <col min="3386" max="3386" width="5.109375" style="12" customWidth="1"/>
    <col min="3387" max="3394" width="0.88671875" style="12"/>
    <col min="3395" max="3395" width="3.33203125" style="12" customWidth="1"/>
    <col min="3396" max="3396" width="2.109375" style="12" customWidth="1"/>
    <col min="3397" max="3415" width="0.88671875" style="12"/>
    <col min="3416" max="3416" width="0" style="12" hidden="1" customWidth="1"/>
    <col min="3417" max="3417" width="1.109375" style="12" customWidth="1"/>
    <col min="3418" max="3418" width="2.6640625" style="12" customWidth="1"/>
    <col min="3419" max="3641" width="0.88671875" style="12"/>
    <col min="3642" max="3642" width="5.109375" style="12" customWidth="1"/>
    <col min="3643" max="3650" width="0.88671875" style="12"/>
    <col min="3651" max="3651" width="3.33203125" style="12" customWidth="1"/>
    <col min="3652" max="3652" width="2.109375" style="12" customWidth="1"/>
    <col min="3653" max="3671" width="0.88671875" style="12"/>
    <col min="3672" max="3672" width="0" style="12" hidden="1" customWidth="1"/>
    <col min="3673" max="3673" width="1.109375" style="12" customWidth="1"/>
    <col min="3674" max="3674" width="2.6640625" style="12" customWidth="1"/>
    <col min="3675" max="3897" width="0.88671875" style="12"/>
    <col min="3898" max="3898" width="5.109375" style="12" customWidth="1"/>
    <col min="3899" max="3906" width="0.88671875" style="12"/>
    <col min="3907" max="3907" width="3.33203125" style="12" customWidth="1"/>
    <col min="3908" max="3908" width="2.109375" style="12" customWidth="1"/>
    <col min="3909" max="3927" width="0.88671875" style="12"/>
    <col min="3928" max="3928" width="0" style="12" hidden="1" customWidth="1"/>
    <col min="3929" max="3929" width="1.109375" style="12" customWidth="1"/>
    <col min="3930" max="3930" width="2.6640625" style="12" customWidth="1"/>
    <col min="3931" max="4153" width="0.88671875" style="12"/>
    <col min="4154" max="4154" width="5.109375" style="12" customWidth="1"/>
    <col min="4155" max="4162" width="0.88671875" style="12"/>
    <col min="4163" max="4163" width="3.33203125" style="12" customWidth="1"/>
    <col min="4164" max="4164" width="2.109375" style="12" customWidth="1"/>
    <col min="4165" max="4183" width="0.88671875" style="12"/>
    <col min="4184" max="4184" width="0" style="12" hidden="1" customWidth="1"/>
    <col min="4185" max="4185" width="1.109375" style="12" customWidth="1"/>
    <col min="4186" max="4186" width="2.6640625" style="12" customWidth="1"/>
    <col min="4187" max="4409" width="0.88671875" style="12"/>
    <col min="4410" max="4410" width="5.109375" style="12" customWidth="1"/>
    <col min="4411" max="4418" width="0.88671875" style="12"/>
    <col min="4419" max="4419" width="3.33203125" style="12" customWidth="1"/>
    <col min="4420" max="4420" width="2.109375" style="12" customWidth="1"/>
    <col min="4421" max="4439" width="0.88671875" style="12"/>
    <col min="4440" max="4440" width="0" style="12" hidden="1" customWidth="1"/>
    <col min="4441" max="4441" width="1.109375" style="12" customWidth="1"/>
    <col min="4442" max="4442" width="2.6640625" style="12" customWidth="1"/>
    <col min="4443" max="4665" width="0.88671875" style="12"/>
    <col min="4666" max="4666" width="5.109375" style="12" customWidth="1"/>
    <col min="4667" max="4674" width="0.88671875" style="12"/>
    <col min="4675" max="4675" width="3.33203125" style="12" customWidth="1"/>
    <col min="4676" max="4676" width="2.109375" style="12" customWidth="1"/>
    <col min="4677" max="4695" width="0.88671875" style="12"/>
    <col min="4696" max="4696" width="0" style="12" hidden="1" customWidth="1"/>
    <col min="4697" max="4697" width="1.109375" style="12" customWidth="1"/>
    <col min="4698" max="4698" width="2.6640625" style="12" customWidth="1"/>
    <col min="4699" max="4921" width="0.88671875" style="12"/>
    <col min="4922" max="4922" width="5.109375" style="12" customWidth="1"/>
    <col min="4923" max="4930" width="0.88671875" style="12"/>
    <col min="4931" max="4931" width="3.33203125" style="12" customWidth="1"/>
    <col min="4932" max="4932" width="2.109375" style="12" customWidth="1"/>
    <col min="4933" max="4951" width="0.88671875" style="12"/>
    <col min="4952" max="4952" width="0" style="12" hidden="1" customWidth="1"/>
    <col min="4953" max="4953" width="1.109375" style="12" customWidth="1"/>
    <col min="4954" max="4954" width="2.6640625" style="12" customWidth="1"/>
    <col min="4955" max="5177" width="0.88671875" style="12"/>
    <col min="5178" max="5178" width="5.109375" style="12" customWidth="1"/>
    <col min="5179" max="5186" width="0.88671875" style="12"/>
    <col min="5187" max="5187" width="3.33203125" style="12" customWidth="1"/>
    <col min="5188" max="5188" width="2.109375" style="12" customWidth="1"/>
    <col min="5189" max="5207" width="0.88671875" style="12"/>
    <col min="5208" max="5208" width="0" style="12" hidden="1" customWidth="1"/>
    <col min="5209" max="5209" width="1.109375" style="12" customWidth="1"/>
    <col min="5210" max="5210" width="2.6640625" style="12" customWidth="1"/>
    <col min="5211" max="5433" width="0.88671875" style="12"/>
    <col min="5434" max="5434" width="5.109375" style="12" customWidth="1"/>
    <col min="5435" max="5442" width="0.88671875" style="12"/>
    <col min="5443" max="5443" width="3.33203125" style="12" customWidth="1"/>
    <col min="5444" max="5444" width="2.109375" style="12" customWidth="1"/>
    <col min="5445" max="5463" width="0.88671875" style="12"/>
    <col min="5464" max="5464" width="0" style="12" hidden="1" customWidth="1"/>
    <col min="5465" max="5465" width="1.109375" style="12" customWidth="1"/>
    <col min="5466" max="5466" width="2.6640625" style="12" customWidth="1"/>
    <col min="5467" max="5689" width="0.88671875" style="12"/>
    <col min="5690" max="5690" width="5.109375" style="12" customWidth="1"/>
    <col min="5691" max="5698" width="0.88671875" style="12"/>
    <col min="5699" max="5699" width="3.33203125" style="12" customWidth="1"/>
    <col min="5700" max="5700" width="2.109375" style="12" customWidth="1"/>
    <col min="5701" max="5719" width="0.88671875" style="12"/>
    <col min="5720" max="5720" width="0" style="12" hidden="1" customWidth="1"/>
    <col min="5721" max="5721" width="1.109375" style="12" customWidth="1"/>
    <col min="5722" max="5722" width="2.6640625" style="12" customWidth="1"/>
    <col min="5723" max="5945" width="0.88671875" style="12"/>
    <col min="5946" max="5946" width="5.109375" style="12" customWidth="1"/>
    <col min="5947" max="5954" width="0.88671875" style="12"/>
    <col min="5955" max="5955" width="3.33203125" style="12" customWidth="1"/>
    <col min="5956" max="5956" width="2.109375" style="12" customWidth="1"/>
    <col min="5957" max="5975" width="0.88671875" style="12"/>
    <col min="5976" max="5976" width="0" style="12" hidden="1" customWidth="1"/>
    <col min="5977" max="5977" width="1.109375" style="12" customWidth="1"/>
    <col min="5978" max="5978" width="2.6640625" style="12" customWidth="1"/>
    <col min="5979" max="6201" width="0.88671875" style="12"/>
    <col min="6202" max="6202" width="5.109375" style="12" customWidth="1"/>
    <col min="6203" max="6210" width="0.88671875" style="12"/>
    <col min="6211" max="6211" width="3.33203125" style="12" customWidth="1"/>
    <col min="6212" max="6212" width="2.109375" style="12" customWidth="1"/>
    <col min="6213" max="6231" width="0.88671875" style="12"/>
    <col min="6232" max="6232" width="0" style="12" hidden="1" customWidth="1"/>
    <col min="6233" max="6233" width="1.109375" style="12" customWidth="1"/>
    <col min="6234" max="6234" width="2.6640625" style="12" customWidth="1"/>
    <col min="6235" max="6457" width="0.88671875" style="12"/>
    <col min="6458" max="6458" width="5.109375" style="12" customWidth="1"/>
    <col min="6459" max="6466" width="0.88671875" style="12"/>
    <col min="6467" max="6467" width="3.33203125" style="12" customWidth="1"/>
    <col min="6468" max="6468" width="2.109375" style="12" customWidth="1"/>
    <col min="6469" max="6487" width="0.88671875" style="12"/>
    <col min="6488" max="6488" width="0" style="12" hidden="1" customWidth="1"/>
    <col min="6489" max="6489" width="1.109375" style="12" customWidth="1"/>
    <col min="6490" max="6490" width="2.6640625" style="12" customWidth="1"/>
    <col min="6491" max="6713" width="0.88671875" style="12"/>
    <col min="6714" max="6714" width="5.109375" style="12" customWidth="1"/>
    <col min="6715" max="6722" width="0.88671875" style="12"/>
    <col min="6723" max="6723" width="3.33203125" style="12" customWidth="1"/>
    <col min="6724" max="6724" width="2.109375" style="12" customWidth="1"/>
    <col min="6725" max="6743" width="0.88671875" style="12"/>
    <col min="6744" max="6744" width="0" style="12" hidden="1" customWidth="1"/>
    <col min="6745" max="6745" width="1.109375" style="12" customWidth="1"/>
    <col min="6746" max="6746" width="2.6640625" style="12" customWidth="1"/>
    <col min="6747" max="6969" width="0.88671875" style="12"/>
    <col min="6970" max="6970" width="5.109375" style="12" customWidth="1"/>
    <col min="6971" max="6978" width="0.88671875" style="12"/>
    <col min="6979" max="6979" width="3.33203125" style="12" customWidth="1"/>
    <col min="6980" max="6980" width="2.109375" style="12" customWidth="1"/>
    <col min="6981" max="6999" width="0.88671875" style="12"/>
    <col min="7000" max="7000" width="0" style="12" hidden="1" customWidth="1"/>
    <col min="7001" max="7001" width="1.109375" style="12" customWidth="1"/>
    <col min="7002" max="7002" width="2.6640625" style="12" customWidth="1"/>
    <col min="7003" max="7225" width="0.88671875" style="12"/>
    <col min="7226" max="7226" width="5.109375" style="12" customWidth="1"/>
    <col min="7227" max="7234" width="0.88671875" style="12"/>
    <col min="7235" max="7235" width="3.33203125" style="12" customWidth="1"/>
    <col min="7236" max="7236" width="2.109375" style="12" customWidth="1"/>
    <col min="7237" max="7255" width="0.88671875" style="12"/>
    <col min="7256" max="7256" width="0" style="12" hidden="1" customWidth="1"/>
    <col min="7257" max="7257" width="1.109375" style="12" customWidth="1"/>
    <col min="7258" max="7258" width="2.6640625" style="12" customWidth="1"/>
    <col min="7259" max="7481" width="0.88671875" style="12"/>
    <col min="7482" max="7482" width="5.109375" style="12" customWidth="1"/>
    <col min="7483" max="7490" width="0.88671875" style="12"/>
    <col min="7491" max="7491" width="3.33203125" style="12" customWidth="1"/>
    <col min="7492" max="7492" width="2.109375" style="12" customWidth="1"/>
    <col min="7493" max="7511" width="0.88671875" style="12"/>
    <col min="7512" max="7512" width="0" style="12" hidden="1" customWidth="1"/>
    <col min="7513" max="7513" width="1.109375" style="12" customWidth="1"/>
    <col min="7514" max="7514" width="2.6640625" style="12" customWidth="1"/>
    <col min="7515" max="7737" width="0.88671875" style="12"/>
    <col min="7738" max="7738" width="5.109375" style="12" customWidth="1"/>
    <col min="7739" max="7746" width="0.88671875" style="12"/>
    <col min="7747" max="7747" width="3.33203125" style="12" customWidth="1"/>
    <col min="7748" max="7748" width="2.109375" style="12" customWidth="1"/>
    <col min="7749" max="7767" width="0.88671875" style="12"/>
    <col min="7768" max="7768" width="0" style="12" hidden="1" customWidth="1"/>
    <col min="7769" max="7769" width="1.109375" style="12" customWidth="1"/>
    <col min="7770" max="7770" width="2.6640625" style="12" customWidth="1"/>
    <col min="7771" max="7993" width="0.88671875" style="12"/>
    <col min="7994" max="7994" width="5.109375" style="12" customWidth="1"/>
    <col min="7995" max="8002" width="0.88671875" style="12"/>
    <col min="8003" max="8003" width="3.33203125" style="12" customWidth="1"/>
    <col min="8004" max="8004" width="2.109375" style="12" customWidth="1"/>
    <col min="8005" max="8023" width="0.88671875" style="12"/>
    <col min="8024" max="8024" width="0" style="12" hidden="1" customWidth="1"/>
    <col min="8025" max="8025" width="1.109375" style="12" customWidth="1"/>
    <col min="8026" max="8026" width="2.6640625" style="12" customWidth="1"/>
    <col min="8027" max="8249" width="0.88671875" style="12"/>
    <col min="8250" max="8250" width="5.109375" style="12" customWidth="1"/>
    <col min="8251" max="8258" width="0.88671875" style="12"/>
    <col min="8259" max="8259" width="3.33203125" style="12" customWidth="1"/>
    <col min="8260" max="8260" width="2.109375" style="12" customWidth="1"/>
    <col min="8261" max="8279" width="0.88671875" style="12"/>
    <col min="8280" max="8280" width="0" style="12" hidden="1" customWidth="1"/>
    <col min="8281" max="8281" width="1.109375" style="12" customWidth="1"/>
    <col min="8282" max="8282" width="2.6640625" style="12" customWidth="1"/>
    <col min="8283" max="8505" width="0.88671875" style="12"/>
    <col min="8506" max="8506" width="5.109375" style="12" customWidth="1"/>
    <col min="8507" max="8514" width="0.88671875" style="12"/>
    <col min="8515" max="8515" width="3.33203125" style="12" customWidth="1"/>
    <col min="8516" max="8516" width="2.109375" style="12" customWidth="1"/>
    <col min="8517" max="8535" width="0.88671875" style="12"/>
    <col min="8536" max="8536" width="0" style="12" hidden="1" customWidth="1"/>
    <col min="8537" max="8537" width="1.109375" style="12" customWidth="1"/>
    <col min="8538" max="8538" width="2.6640625" style="12" customWidth="1"/>
    <col min="8539" max="8761" width="0.88671875" style="12"/>
    <col min="8762" max="8762" width="5.109375" style="12" customWidth="1"/>
    <col min="8763" max="8770" width="0.88671875" style="12"/>
    <col min="8771" max="8771" width="3.33203125" style="12" customWidth="1"/>
    <col min="8772" max="8772" width="2.109375" style="12" customWidth="1"/>
    <col min="8773" max="8791" width="0.88671875" style="12"/>
    <col min="8792" max="8792" width="0" style="12" hidden="1" customWidth="1"/>
    <col min="8793" max="8793" width="1.109375" style="12" customWidth="1"/>
    <col min="8794" max="8794" width="2.6640625" style="12" customWidth="1"/>
    <col min="8795" max="9017" width="0.88671875" style="12"/>
    <col min="9018" max="9018" width="5.109375" style="12" customWidth="1"/>
    <col min="9019" max="9026" width="0.88671875" style="12"/>
    <col min="9027" max="9027" width="3.33203125" style="12" customWidth="1"/>
    <col min="9028" max="9028" width="2.109375" style="12" customWidth="1"/>
    <col min="9029" max="9047" width="0.88671875" style="12"/>
    <col min="9048" max="9048" width="0" style="12" hidden="1" customWidth="1"/>
    <col min="9049" max="9049" width="1.109375" style="12" customWidth="1"/>
    <col min="9050" max="9050" width="2.6640625" style="12" customWidth="1"/>
    <col min="9051" max="9273" width="0.88671875" style="12"/>
    <col min="9274" max="9274" width="5.109375" style="12" customWidth="1"/>
    <col min="9275" max="9282" width="0.88671875" style="12"/>
    <col min="9283" max="9283" width="3.33203125" style="12" customWidth="1"/>
    <col min="9284" max="9284" width="2.109375" style="12" customWidth="1"/>
    <col min="9285" max="9303" width="0.88671875" style="12"/>
    <col min="9304" max="9304" width="0" style="12" hidden="1" customWidth="1"/>
    <col min="9305" max="9305" width="1.109375" style="12" customWidth="1"/>
    <col min="9306" max="9306" width="2.6640625" style="12" customWidth="1"/>
    <col min="9307" max="9529" width="0.88671875" style="12"/>
    <col min="9530" max="9530" width="5.109375" style="12" customWidth="1"/>
    <col min="9531" max="9538" width="0.88671875" style="12"/>
    <col min="9539" max="9539" width="3.33203125" style="12" customWidth="1"/>
    <col min="9540" max="9540" width="2.109375" style="12" customWidth="1"/>
    <col min="9541" max="9559" width="0.88671875" style="12"/>
    <col min="9560" max="9560" width="0" style="12" hidden="1" customWidth="1"/>
    <col min="9561" max="9561" width="1.109375" style="12" customWidth="1"/>
    <col min="9562" max="9562" width="2.6640625" style="12" customWidth="1"/>
    <col min="9563" max="9785" width="0.88671875" style="12"/>
    <col min="9786" max="9786" width="5.109375" style="12" customWidth="1"/>
    <col min="9787" max="9794" width="0.88671875" style="12"/>
    <col min="9795" max="9795" width="3.33203125" style="12" customWidth="1"/>
    <col min="9796" max="9796" width="2.109375" style="12" customWidth="1"/>
    <col min="9797" max="9815" width="0.88671875" style="12"/>
    <col min="9816" max="9816" width="0" style="12" hidden="1" customWidth="1"/>
    <col min="9817" max="9817" width="1.109375" style="12" customWidth="1"/>
    <col min="9818" max="9818" width="2.6640625" style="12" customWidth="1"/>
    <col min="9819" max="10041" width="0.88671875" style="12"/>
    <col min="10042" max="10042" width="5.109375" style="12" customWidth="1"/>
    <col min="10043" max="10050" width="0.88671875" style="12"/>
    <col min="10051" max="10051" width="3.33203125" style="12" customWidth="1"/>
    <col min="10052" max="10052" width="2.109375" style="12" customWidth="1"/>
    <col min="10053" max="10071" width="0.88671875" style="12"/>
    <col min="10072" max="10072" width="0" style="12" hidden="1" customWidth="1"/>
    <col min="10073" max="10073" width="1.109375" style="12" customWidth="1"/>
    <col min="10074" max="10074" width="2.6640625" style="12" customWidth="1"/>
    <col min="10075" max="10297" width="0.88671875" style="12"/>
    <col min="10298" max="10298" width="5.109375" style="12" customWidth="1"/>
    <col min="10299" max="10306" width="0.88671875" style="12"/>
    <col min="10307" max="10307" width="3.33203125" style="12" customWidth="1"/>
    <col min="10308" max="10308" width="2.109375" style="12" customWidth="1"/>
    <col min="10309" max="10327" width="0.88671875" style="12"/>
    <col min="10328" max="10328" width="0" style="12" hidden="1" customWidth="1"/>
    <col min="10329" max="10329" width="1.109375" style="12" customWidth="1"/>
    <col min="10330" max="10330" width="2.6640625" style="12" customWidth="1"/>
    <col min="10331" max="10553" width="0.88671875" style="12"/>
    <col min="10554" max="10554" width="5.109375" style="12" customWidth="1"/>
    <col min="10555" max="10562" width="0.88671875" style="12"/>
    <col min="10563" max="10563" width="3.33203125" style="12" customWidth="1"/>
    <col min="10564" max="10564" width="2.109375" style="12" customWidth="1"/>
    <col min="10565" max="10583" width="0.88671875" style="12"/>
    <col min="10584" max="10584" width="0" style="12" hidden="1" customWidth="1"/>
    <col min="10585" max="10585" width="1.109375" style="12" customWidth="1"/>
    <col min="10586" max="10586" width="2.6640625" style="12" customWidth="1"/>
    <col min="10587" max="10809" width="0.88671875" style="12"/>
    <col min="10810" max="10810" width="5.109375" style="12" customWidth="1"/>
    <col min="10811" max="10818" width="0.88671875" style="12"/>
    <col min="10819" max="10819" width="3.33203125" style="12" customWidth="1"/>
    <col min="10820" max="10820" width="2.109375" style="12" customWidth="1"/>
    <col min="10821" max="10839" width="0.88671875" style="12"/>
    <col min="10840" max="10840" width="0" style="12" hidden="1" customWidth="1"/>
    <col min="10841" max="10841" width="1.109375" style="12" customWidth="1"/>
    <col min="10842" max="10842" width="2.6640625" style="12" customWidth="1"/>
    <col min="10843" max="11065" width="0.88671875" style="12"/>
    <col min="11066" max="11066" width="5.109375" style="12" customWidth="1"/>
    <col min="11067" max="11074" width="0.88671875" style="12"/>
    <col min="11075" max="11075" width="3.33203125" style="12" customWidth="1"/>
    <col min="11076" max="11076" width="2.109375" style="12" customWidth="1"/>
    <col min="11077" max="11095" width="0.88671875" style="12"/>
    <col min="11096" max="11096" width="0" style="12" hidden="1" customWidth="1"/>
    <col min="11097" max="11097" width="1.109375" style="12" customWidth="1"/>
    <col min="11098" max="11098" width="2.6640625" style="12" customWidth="1"/>
    <col min="11099" max="11321" width="0.88671875" style="12"/>
    <col min="11322" max="11322" width="5.109375" style="12" customWidth="1"/>
    <col min="11323" max="11330" width="0.88671875" style="12"/>
    <col min="11331" max="11331" width="3.33203125" style="12" customWidth="1"/>
    <col min="11332" max="11332" width="2.109375" style="12" customWidth="1"/>
    <col min="11333" max="11351" width="0.88671875" style="12"/>
    <col min="11352" max="11352" width="0" style="12" hidden="1" customWidth="1"/>
    <col min="11353" max="11353" width="1.109375" style="12" customWidth="1"/>
    <col min="11354" max="11354" width="2.6640625" style="12" customWidth="1"/>
    <col min="11355" max="11577" width="0.88671875" style="12"/>
    <col min="11578" max="11578" width="5.109375" style="12" customWidth="1"/>
    <col min="11579" max="11586" width="0.88671875" style="12"/>
    <col min="11587" max="11587" width="3.33203125" style="12" customWidth="1"/>
    <col min="11588" max="11588" width="2.109375" style="12" customWidth="1"/>
    <col min="11589" max="11607" width="0.88671875" style="12"/>
    <col min="11608" max="11608" width="0" style="12" hidden="1" customWidth="1"/>
    <col min="11609" max="11609" width="1.109375" style="12" customWidth="1"/>
    <col min="11610" max="11610" width="2.6640625" style="12" customWidth="1"/>
    <col min="11611" max="11833" width="0.88671875" style="12"/>
    <col min="11834" max="11834" width="5.109375" style="12" customWidth="1"/>
    <col min="11835" max="11842" width="0.88671875" style="12"/>
    <col min="11843" max="11843" width="3.33203125" style="12" customWidth="1"/>
    <col min="11844" max="11844" width="2.109375" style="12" customWidth="1"/>
    <col min="11845" max="11863" width="0.88671875" style="12"/>
    <col min="11864" max="11864" width="0" style="12" hidden="1" customWidth="1"/>
    <col min="11865" max="11865" width="1.109375" style="12" customWidth="1"/>
    <col min="11866" max="11866" width="2.6640625" style="12" customWidth="1"/>
    <col min="11867" max="12089" width="0.88671875" style="12"/>
    <col min="12090" max="12090" width="5.109375" style="12" customWidth="1"/>
    <col min="12091" max="12098" width="0.88671875" style="12"/>
    <col min="12099" max="12099" width="3.33203125" style="12" customWidth="1"/>
    <col min="12100" max="12100" width="2.109375" style="12" customWidth="1"/>
    <col min="12101" max="12119" width="0.88671875" style="12"/>
    <col min="12120" max="12120" width="0" style="12" hidden="1" customWidth="1"/>
    <col min="12121" max="12121" width="1.109375" style="12" customWidth="1"/>
    <col min="12122" max="12122" width="2.6640625" style="12" customWidth="1"/>
    <col min="12123" max="12345" width="0.88671875" style="12"/>
    <col min="12346" max="12346" width="5.109375" style="12" customWidth="1"/>
    <col min="12347" max="12354" width="0.88671875" style="12"/>
    <col min="12355" max="12355" width="3.33203125" style="12" customWidth="1"/>
    <col min="12356" max="12356" width="2.109375" style="12" customWidth="1"/>
    <col min="12357" max="12375" width="0.88671875" style="12"/>
    <col min="12376" max="12376" width="0" style="12" hidden="1" customWidth="1"/>
    <col min="12377" max="12377" width="1.109375" style="12" customWidth="1"/>
    <col min="12378" max="12378" width="2.6640625" style="12" customWidth="1"/>
    <col min="12379" max="12601" width="0.88671875" style="12"/>
    <col min="12602" max="12602" width="5.109375" style="12" customWidth="1"/>
    <col min="12603" max="12610" width="0.88671875" style="12"/>
    <col min="12611" max="12611" width="3.33203125" style="12" customWidth="1"/>
    <col min="12612" max="12612" width="2.109375" style="12" customWidth="1"/>
    <col min="12613" max="12631" width="0.88671875" style="12"/>
    <col min="12632" max="12632" width="0" style="12" hidden="1" customWidth="1"/>
    <col min="12633" max="12633" width="1.109375" style="12" customWidth="1"/>
    <col min="12634" max="12634" width="2.6640625" style="12" customWidth="1"/>
    <col min="12635" max="12857" width="0.88671875" style="12"/>
    <col min="12858" max="12858" width="5.109375" style="12" customWidth="1"/>
    <col min="12859" max="12866" width="0.88671875" style="12"/>
    <col min="12867" max="12867" width="3.33203125" style="12" customWidth="1"/>
    <col min="12868" max="12868" width="2.109375" style="12" customWidth="1"/>
    <col min="12869" max="12887" width="0.88671875" style="12"/>
    <col min="12888" max="12888" width="0" style="12" hidden="1" customWidth="1"/>
    <col min="12889" max="12889" width="1.109375" style="12" customWidth="1"/>
    <col min="12890" max="12890" width="2.6640625" style="12" customWidth="1"/>
    <col min="12891" max="13113" width="0.88671875" style="12"/>
    <col min="13114" max="13114" width="5.109375" style="12" customWidth="1"/>
    <col min="13115" max="13122" width="0.88671875" style="12"/>
    <col min="13123" max="13123" width="3.33203125" style="12" customWidth="1"/>
    <col min="13124" max="13124" width="2.109375" style="12" customWidth="1"/>
    <col min="13125" max="13143" width="0.88671875" style="12"/>
    <col min="13144" max="13144" width="0" style="12" hidden="1" customWidth="1"/>
    <col min="13145" max="13145" width="1.109375" style="12" customWidth="1"/>
    <col min="13146" max="13146" width="2.6640625" style="12" customWidth="1"/>
    <col min="13147" max="13369" width="0.88671875" style="12"/>
    <col min="13370" max="13370" width="5.109375" style="12" customWidth="1"/>
    <col min="13371" max="13378" width="0.88671875" style="12"/>
    <col min="13379" max="13379" width="3.33203125" style="12" customWidth="1"/>
    <col min="13380" max="13380" width="2.109375" style="12" customWidth="1"/>
    <col min="13381" max="13399" width="0.88671875" style="12"/>
    <col min="13400" max="13400" width="0" style="12" hidden="1" customWidth="1"/>
    <col min="13401" max="13401" width="1.109375" style="12" customWidth="1"/>
    <col min="13402" max="13402" width="2.6640625" style="12" customWidth="1"/>
    <col min="13403" max="13625" width="0.88671875" style="12"/>
    <col min="13626" max="13626" width="5.109375" style="12" customWidth="1"/>
    <col min="13627" max="13634" width="0.88671875" style="12"/>
    <col min="13635" max="13635" width="3.33203125" style="12" customWidth="1"/>
    <col min="13636" max="13636" width="2.109375" style="12" customWidth="1"/>
    <col min="13637" max="13655" width="0.88671875" style="12"/>
    <col min="13656" max="13656" width="0" style="12" hidden="1" customWidth="1"/>
    <col min="13657" max="13657" width="1.109375" style="12" customWidth="1"/>
    <col min="13658" max="13658" width="2.6640625" style="12" customWidth="1"/>
    <col min="13659" max="13881" width="0.88671875" style="12"/>
    <col min="13882" max="13882" width="5.109375" style="12" customWidth="1"/>
    <col min="13883" max="13890" width="0.88671875" style="12"/>
    <col min="13891" max="13891" width="3.33203125" style="12" customWidth="1"/>
    <col min="13892" max="13892" width="2.109375" style="12" customWidth="1"/>
    <col min="13893" max="13911" width="0.88671875" style="12"/>
    <col min="13912" max="13912" width="0" style="12" hidden="1" customWidth="1"/>
    <col min="13913" max="13913" width="1.109375" style="12" customWidth="1"/>
    <col min="13914" max="13914" width="2.6640625" style="12" customWidth="1"/>
    <col min="13915" max="14137" width="0.88671875" style="12"/>
    <col min="14138" max="14138" width="5.109375" style="12" customWidth="1"/>
    <col min="14139" max="14146" width="0.88671875" style="12"/>
    <col min="14147" max="14147" width="3.33203125" style="12" customWidth="1"/>
    <col min="14148" max="14148" width="2.109375" style="12" customWidth="1"/>
    <col min="14149" max="14167" width="0.88671875" style="12"/>
    <col min="14168" max="14168" width="0" style="12" hidden="1" customWidth="1"/>
    <col min="14169" max="14169" width="1.109375" style="12" customWidth="1"/>
    <col min="14170" max="14170" width="2.6640625" style="12" customWidth="1"/>
    <col min="14171" max="14393" width="0.88671875" style="12"/>
    <col min="14394" max="14394" width="5.109375" style="12" customWidth="1"/>
    <col min="14395" max="14402" width="0.88671875" style="12"/>
    <col min="14403" max="14403" width="3.33203125" style="12" customWidth="1"/>
    <col min="14404" max="14404" width="2.109375" style="12" customWidth="1"/>
    <col min="14405" max="14423" width="0.88671875" style="12"/>
    <col min="14424" max="14424" width="0" style="12" hidden="1" customWidth="1"/>
    <col min="14425" max="14425" width="1.109375" style="12" customWidth="1"/>
    <col min="14426" max="14426" width="2.6640625" style="12" customWidth="1"/>
    <col min="14427" max="14649" width="0.88671875" style="12"/>
    <col min="14650" max="14650" width="5.109375" style="12" customWidth="1"/>
    <col min="14651" max="14658" width="0.88671875" style="12"/>
    <col min="14659" max="14659" width="3.33203125" style="12" customWidth="1"/>
    <col min="14660" max="14660" width="2.109375" style="12" customWidth="1"/>
    <col min="14661" max="14679" width="0.88671875" style="12"/>
    <col min="14680" max="14680" width="0" style="12" hidden="1" customWidth="1"/>
    <col min="14681" max="14681" width="1.109375" style="12" customWidth="1"/>
    <col min="14682" max="14682" width="2.6640625" style="12" customWidth="1"/>
    <col min="14683" max="14905" width="0.88671875" style="12"/>
    <col min="14906" max="14906" width="5.109375" style="12" customWidth="1"/>
    <col min="14907" max="14914" width="0.88671875" style="12"/>
    <col min="14915" max="14915" width="3.33203125" style="12" customWidth="1"/>
    <col min="14916" max="14916" width="2.109375" style="12" customWidth="1"/>
    <col min="14917" max="14935" width="0.88671875" style="12"/>
    <col min="14936" max="14936" width="0" style="12" hidden="1" customWidth="1"/>
    <col min="14937" max="14937" width="1.109375" style="12" customWidth="1"/>
    <col min="14938" max="14938" width="2.6640625" style="12" customWidth="1"/>
    <col min="14939" max="15161" width="0.88671875" style="12"/>
    <col min="15162" max="15162" width="5.109375" style="12" customWidth="1"/>
    <col min="15163" max="15170" width="0.88671875" style="12"/>
    <col min="15171" max="15171" width="3.33203125" style="12" customWidth="1"/>
    <col min="15172" max="15172" width="2.109375" style="12" customWidth="1"/>
    <col min="15173" max="15191" width="0.88671875" style="12"/>
    <col min="15192" max="15192" width="0" style="12" hidden="1" customWidth="1"/>
    <col min="15193" max="15193" width="1.109375" style="12" customWidth="1"/>
    <col min="15194" max="15194" width="2.6640625" style="12" customWidth="1"/>
    <col min="15195" max="15417" width="0.88671875" style="12"/>
    <col min="15418" max="15418" width="5.109375" style="12" customWidth="1"/>
    <col min="15419" max="15426" width="0.88671875" style="12"/>
    <col min="15427" max="15427" width="3.33203125" style="12" customWidth="1"/>
    <col min="15428" max="15428" width="2.109375" style="12" customWidth="1"/>
    <col min="15429" max="15447" width="0.88671875" style="12"/>
    <col min="15448" max="15448" width="0" style="12" hidden="1" customWidth="1"/>
    <col min="15449" max="15449" width="1.109375" style="12" customWidth="1"/>
    <col min="15450" max="15450" width="2.6640625" style="12" customWidth="1"/>
    <col min="15451" max="15673" width="0.88671875" style="12"/>
    <col min="15674" max="15674" width="5.109375" style="12" customWidth="1"/>
    <col min="15675" max="15682" width="0.88671875" style="12"/>
    <col min="15683" max="15683" width="3.33203125" style="12" customWidth="1"/>
    <col min="15684" max="15684" width="2.109375" style="12" customWidth="1"/>
    <col min="15685" max="15703" width="0.88671875" style="12"/>
    <col min="15704" max="15704" width="0" style="12" hidden="1" customWidth="1"/>
    <col min="15705" max="15705" width="1.109375" style="12" customWidth="1"/>
    <col min="15706" max="15706" width="2.6640625" style="12" customWidth="1"/>
    <col min="15707" max="15929" width="0.88671875" style="12"/>
    <col min="15930" max="15930" width="5.109375" style="12" customWidth="1"/>
    <col min="15931" max="15938" width="0.88671875" style="12"/>
    <col min="15939" max="15939" width="3.33203125" style="12" customWidth="1"/>
    <col min="15940" max="15940" width="2.109375" style="12" customWidth="1"/>
    <col min="15941" max="15959" width="0.88671875" style="12"/>
    <col min="15960" max="15960" width="0" style="12" hidden="1" customWidth="1"/>
    <col min="15961" max="15961" width="1.109375" style="12" customWidth="1"/>
    <col min="15962" max="15962" width="2.6640625" style="12" customWidth="1"/>
    <col min="15963" max="16185" width="0.88671875" style="12"/>
    <col min="16186" max="16186" width="5.109375" style="12" customWidth="1"/>
    <col min="16187" max="16194" width="0.88671875" style="12"/>
    <col min="16195" max="16195" width="3.33203125" style="12" customWidth="1"/>
    <col min="16196" max="16196" width="2.109375" style="12" customWidth="1"/>
    <col min="16197" max="16215" width="0.88671875" style="12"/>
    <col min="16216" max="16216" width="0" style="12" hidden="1" customWidth="1"/>
    <col min="16217" max="16217" width="1.109375" style="12" customWidth="1"/>
    <col min="16218" max="16218" width="2.6640625" style="12" customWidth="1"/>
    <col min="16219" max="16384" width="0.88671875" style="12"/>
  </cols>
  <sheetData>
    <row r="1" spans="1:87" s="11" customFormat="1" ht="12" customHeight="1" x14ac:dyDescent="0.25">
      <c r="BL1" s="11" t="s">
        <v>218</v>
      </c>
    </row>
    <row r="2" spans="1:87" s="11" customFormat="1" ht="12" customHeight="1" x14ac:dyDescent="0.25">
      <c r="BL2" s="11" t="s">
        <v>76</v>
      </c>
    </row>
    <row r="3" spans="1:87" s="11" customFormat="1" ht="12" customHeight="1" x14ac:dyDescent="0.25">
      <c r="BL3" s="11" t="s">
        <v>77</v>
      </c>
    </row>
    <row r="5" spans="1:87" s="13" customFormat="1" ht="14.25" customHeight="1" x14ac:dyDescent="0.3">
      <c r="A5" s="186" t="s">
        <v>191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</row>
    <row r="6" spans="1:87" s="13" customFormat="1" ht="14.25" customHeight="1" x14ac:dyDescent="0.3">
      <c r="A6" s="226" t="s">
        <v>192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</row>
    <row r="7" spans="1:87" s="13" customFormat="1" ht="14.25" customHeight="1" x14ac:dyDescent="0.3">
      <c r="A7" s="186" t="s">
        <v>193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</row>
    <row r="8" spans="1:87" s="13" customFormat="1" ht="14.25" customHeight="1" x14ac:dyDescent="0.3">
      <c r="A8" s="226" t="s">
        <v>194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</row>
    <row r="9" spans="1:87" s="13" customFormat="1" ht="14.25" customHeight="1" x14ac:dyDescent="0.3">
      <c r="A9" s="226" t="s">
        <v>195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</row>
    <row r="10" spans="1:87" ht="21" customHeight="1" x14ac:dyDescent="0.25"/>
    <row r="11" spans="1:87" x14ac:dyDescent="0.25">
      <c r="C11" s="20" t="s">
        <v>219</v>
      </c>
      <c r="D11" s="20"/>
    </row>
    <row r="12" spans="1:87" x14ac:dyDescent="0.25">
      <c r="C12" s="20" t="s">
        <v>220</v>
      </c>
      <c r="D12" s="20"/>
      <c r="Q12" s="312" t="s">
        <v>311</v>
      </c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</row>
    <row r="13" spans="1:87" x14ac:dyDescent="0.25">
      <c r="C13" s="20" t="s">
        <v>80</v>
      </c>
      <c r="D13" s="20"/>
      <c r="J13" s="314" t="s">
        <v>81</v>
      </c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</row>
    <row r="14" spans="1:87" x14ac:dyDescent="0.25">
      <c r="C14" s="20" t="s">
        <v>82</v>
      </c>
      <c r="D14" s="20"/>
      <c r="J14" s="315" t="s">
        <v>222</v>
      </c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</row>
    <row r="15" spans="1:87" ht="7.5" customHeight="1" x14ac:dyDescent="0.25"/>
    <row r="16" spans="1:87" s="26" customFormat="1" ht="16.5" customHeight="1" x14ac:dyDescent="0.3">
      <c r="A16" s="191" t="s">
        <v>69</v>
      </c>
      <c r="B16" s="261"/>
      <c r="C16" s="261"/>
      <c r="D16" s="261"/>
      <c r="E16" s="261"/>
      <c r="F16" s="261"/>
      <c r="G16" s="262"/>
      <c r="H16" s="266" t="s">
        <v>6</v>
      </c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2"/>
      <c r="BD16" s="266" t="s">
        <v>50</v>
      </c>
      <c r="BE16" s="261"/>
      <c r="BF16" s="261"/>
      <c r="BG16" s="261"/>
      <c r="BH16" s="261"/>
      <c r="BI16" s="261"/>
      <c r="BJ16" s="261"/>
      <c r="BK16" s="261"/>
      <c r="BL16" s="261"/>
      <c r="BM16" s="261"/>
      <c r="BN16" s="262"/>
      <c r="BO16" s="193" t="s">
        <v>348</v>
      </c>
      <c r="BP16" s="194"/>
      <c r="BQ16" s="266" t="s">
        <v>70</v>
      </c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2"/>
    </row>
    <row r="17" spans="1:89" s="26" customFormat="1" ht="16.5" customHeight="1" x14ac:dyDescent="0.3">
      <c r="A17" s="263"/>
      <c r="B17" s="264"/>
      <c r="C17" s="264"/>
      <c r="D17" s="264"/>
      <c r="E17" s="264"/>
      <c r="F17" s="264"/>
      <c r="G17" s="265"/>
      <c r="H17" s="263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5"/>
      <c r="BD17" s="263"/>
      <c r="BE17" s="264"/>
      <c r="BF17" s="264"/>
      <c r="BG17" s="264"/>
      <c r="BH17" s="264"/>
      <c r="BI17" s="264"/>
      <c r="BJ17" s="264"/>
      <c r="BK17" s="264"/>
      <c r="BL17" s="264"/>
      <c r="BM17" s="264"/>
      <c r="BN17" s="265"/>
      <c r="BO17" s="171" t="s">
        <v>71</v>
      </c>
      <c r="BP17" s="171" t="s">
        <v>51</v>
      </c>
      <c r="BQ17" s="263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5"/>
    </row>
    <row r="18" spans="1:89" s="26" customFormat="1" ht="45" customHeight="1" x14ac:dyDescent="0.3">
      <c r="A18" s="290" t="s">
        <v>11</v>
      </c>
      <c r="B18" s="291"/>
      <c r="C18" s="291"/>
      <c r="D18" s="291"/>
      <c r="E18" s="291"/>
      <c r="F18" s="291"/>
      <c r="G18" s="292"/>
      <c r="H18" s="27"/>
      <c r="I18" s="270" t="s">
        <v>67</v>
      </c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1"/>
      <c r="BD18" s="193" t="s">
        <v>10</v>
      </c>
      <c r="BE18" s="194"/>
      <c r="BF18" s="194"/>
      <c r="BG18" s="194"/>
      <c r="BH18" s="194"/>
      <c r="BI18" s="194"/>
      <c r="BJ18" s="194"/>
      <c r="BK18" s="194"/>
      <c r="BL18" s="194"/>
      <c r="BM18" s="194"/>
      <c r="BN18" s="225"/>
      <c r="BO18" s="172">
        <v>2981914.6012673201</v>
      </c>
      <c r="BP18" s="172">
        <v>3003504.0200296701</v>
      </c>
      <c r="BQ18" s="311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4"/>
      <c r="CJ18" s="32">
        <v>10.671967280199198</v>
      </c>
    </row>
    <row r="19" spans="1:89" s="26" customFormat="1" ht="16.5" customHeight="1" x14ac:dyDescent="0.3">
      <c r="A19" s="281" t="s">
        <v>46</v>
      </c>
      <c r="B19" s="282"/>
      <c r="C19" s="282"/>
      <c r="D19" s="282"/>
      <c r="E19" s="282"/>
      <c r="F19" s="282"/>
      <c r="G19" s="283"/>
      <c r="H19" s="28"/>
      <c r="I19" s="275" t="s">
        <v>196</v>
      </c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6"/>
      <c r="BD19" s="267" t="s">
        <v>10</v>
      </c>
      <c r="BE19" s="268"/>
      <c r="BF19" s="268"/>
      <c r="BG19" s="268"/>
      <c r="BH19" s="268"/>
      <c r="BI19" s="268"/>
      <c r="BJ19" s="268"/>
      <c r="BK19" s="268"/>
      <c r="BL19" s="268"/>
      <c r="BM19" s="268"/>
      <c r="BN19" s="269"/>
      <c r="BO19" s="174">
        <v>192516.8</v>
      </c>
      <c r="BP19" s="174">
        <v>17811.1877330508</v>
      </c>
      <c r="BQ19" s="302" t="s">
        <v>335</v>
      </c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4"/>
      <c r="CJ19" s="32">
        <v>14.208722412046896</v>
      </c>
      <c r="CK19" s="176"/>
    </row>
    <row r="20" spans="1:89" s="26" customFormat="1" ht="16.5" customHeight="1" x14ac:dyDescent="0.3">
      <c r="A20" s="284"/>
      <c r="B20" s="285"/>
      <c r="C20" s="285"/>
      <c r="D20" s="285"/>
      <c r="E20" s="285"/>
      <c r="F20" s="285"/>
      <c r="G20" s="286"/>
      <c r="H20" s="29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8"/>
      <c r="BD20" s="267" t="s">
        <v>54</v>
      </c>
      <c r="BE20" s="268"/>
      <c r="BF20" s="268"/>
      <c r="BG20" s="268"/>
      <c r="BH20" s="268"/>
      <c r="BI20" s="268"/>
      <c r="BJ20" s="268"/>
      <c r="BK20" s="268"/>
      <c r="BL20" s="268"/>
      <c r="BM20" s="268"/>
      <c r="BN20" s="269"/>
      <c r="BO20" s="175">
        <v>40</v>
      </c>
      <c r="BP20" s="175">
        <v>0.75</v>
      </c>
      <c r="BQ20" s="305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7"/>
      <c r="CJ20" s="32" t="e">
        <v>#DIV/0!</v>
      </c>
      <c r="CK20" s="176"/>
    </row>
    <row r="21" spans="1:89" s="26" customFormat="1" ht="16.5" customHeight="1" x14ac:dyDescent="0.3">
      <c r="A21" s="287"/>
      <c r="B21" s="288"/>
      <c r="C21" s="288"/>
      <c r="D21" s="288"/>
      <c r="E21" s="288"/>
      <c r="F21" s="288"/>
      <c r="G21" s="289"/>
      <c r="H21" s="30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80"/>
      <c r="BD21" s="267" t="s">
        <v>55</v>
      </c>
      <c r="BE21" s="268"/>
      <c r="BF21" s="268"/>
      <c r="BG21" s="268"/>
      <c r="BH21" s="268"/>
      <c r="BI21" s="268"/>
      <c r="BJ21" s="268"/>
      <c r="BK21" s="268"/>
      <c r="BL21" s="268"/>
      <c r="BM21" s="268"/>
      <c r="BN21" s="269"/>
      <c r="BO21" s="174">
        <v>1</v>
      </c>
      <c r="BP21" s="174">
        <v>4.6399999999999997</v>
      </c>
      <c r="BQ21" s="305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7"/>
      <c r="CJ21" s="32">
        <v>-34.553720985881782</v>
      </c>
      <c r="CK21" s="176"/>
    </row>
    <row r="22" spans="1:89" s="26" customFormat="1" ht="30" customHeight="1" x14ac:dyDescent="0.3">
      <c r="A22" s="290" t="s">
        <v>56</v>
      </c>
      <c r="B22" s="291"/>
      <c r="C22" s="291"/>
      <c r="D22" s="291"/>
      <c r="E22" s="291"/>
      <c r="F22" s="291"/>
      <c r="G22" s="292"/>
      <c r="H22" s="27"/>
      <c r="I22" s="270" t="s">
        <v>57</v>
      </c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1"/>
      <c r="BD22" s="267" t="s">
        <v>10</v>
      </c>
      <c r="BE22" s="268"/>
      <c r="BF22" s="268"/>
      <c r="BG22" s="268"/>
      <c r="BH22" s="268"/>
      <c r="BI22" s="268"/>
      <c r="BJ22" s="268"/>
      <c r="BK22" s="268"/>
      <c r="BL22" s="268"/>
      <c r="BM22" s="268"/>
      <c r="BN22" s="269"/>
      <c r="BO22" s="172">
        <v>0</v>
      </c>
      <c r="BP22" s="172">
        <v>0</v>
      </c>
      <c r="BQ22" s="305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7"/>
      <c r="CJ22" s="32" t="e">
        <v>#DIV/0!</v>
      </c>
      <c r="CK22" s="176"/>
    </row>
    <row r="23" spans="1:89" s="26" customFormat="1" ht="16.5" customHeight="1" x14ac:dyDescent="0.3">
      <c r="A23" s="281" t="s">
        <v>58</v>
      </c>
      <c r="B23" s="282"/>
      <c r="C23" s="282"/>
      <c r="D23" s="282"/>
      <c r="E23" s="282"/>
      <c r="F23" s="282"/>
      <c r="G23" s="283"/>
      <c r="H23" s="28"/>
      <c r="I23" s="275" t="s">
        <v>197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6"/>
      <c r="BD23" s="267" t="s">
        <v>10</v>
      </c>
      <c r="BE23" s="268"/>
      <c r="BF23" s="268"/>
      <c r="BG23" s="268"/>
      <c r="BH23" s="268"/>
      <c r="BI23" s="268"/>
      <c r="BJ23" s="268"/>
      <c r="BK23" s="268"/>
      <c r="BL23" s="268"/>
      <c r="BM23" s="268"/>
      <c r="BN23" s="269"/>
      <c r="BO23" s="174">
        <v>192516.8</v>
      </c>
      <c r="BP23" s="174">
        <f>BP19</f>
        <v>17811.1877330508</v>
      </c>
      <c r="BQ23" s="305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7"/>
      <c r="CJ23" s="32">
        <v>14.208722412046896</v>
      </c>
      <c r="CK23" s="176"/>
    </row>
    <row r="24" spans="1:89" s="26" customFormat="1" ht="16.5" customHeight="1" x14ac:dyDescent="0.3">
      <c r="A24" s="284"/>
      <c r="B24" s="285"/>
      <c r="C24" s="285"/>
      <c r="D24" s="285"/>
      <c r="E24" s="285"/>
      <c r="F24" s="285"/>
      <c r="G24" s="286"/>
      <c r="H24" s="29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8"/>
      <c r="BD24" s="267" t="s">
        <v>54</v>
      </c>
      <c r="BE24" s="268"/>
      <c r="BF24" s="268"/>
      <c r="BG24" s="268"/>
      <c r="BH24" s="268"/>
      <c r="BI24" s="268"/>
      <c r="BJ24" s="268"/>
      <c r="BK24" s="268"/>
      <c r="BL24" s="268"/>
      <c r="BM24" s="268"/>
      <c r="BN24" s="269"/>
      <c r="BO24" s="174">
        <v>40</v>
      </c>
      <c r="BP24" s="175">
        <v>0.75</v>
      </c>
      <c r="BQ24" s="305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7"/>
      <c r="CJ24" s="32" t="e">
        <v>#DIV/0!</v>
      </c>
      <c r="CK24" s="176"/>
    </row>
    <row r="25" spans="1:89" s="26" customFormat="1" ht="16.5" customHeight="1" x14ac:dyDescent="0.3">
      <c r="A25" s="287"/>
      <c r="B25" s="288"/>
      <c r="C25" s="288"/>
      <c r="D25" s="288"/>
      <c r="E25" s="288"/>
      <c r="F25" s="288"/>
      <c r="G25" s="289"/>
      <c r="H25" s="30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80"/>
      <c r="BD25" s="267" t="s">
        <v>55</v>
      </c>
      <c r="BE25" s="268"/>
      <c r="BF25" s="268"/>
      <c r="BG25" s="268"/>
      <c r="BH25" s="268"/>
      <c r="BI25" s="268"/>
      <c r="BJ25" s="268"/>
      <c r="BK25" s="268"/>
      <c r="BL25" s="268"/>
      <c r="BM25" s="268"/>
      <c r="BN25" s="269"/>
      <c r="BO25" s="174">
        <v>1</v>
      </c>
      <c r="BP25" s="174">
        <v>4.6399999999999997</v>
      </c>
      <c r="BQ25" s="305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7"/>
      <c r="CJ25" s="32">
        <v>-34.553720985881782</v>
      </c>
      <c r="CK25" s="176"/>
    </row>
    <row r="26" spans="1:89" s="26" customFormat="1" ht="16.5" hidden="1" customHeight="1" x14ac:dyDescent="0.3">
      <c r="A26" s="281" t="s">
        <v>59</v>
      </c>
      <c r="B26" s="282"/>
      <c r="C26" s="282"/>
      <c r="D26" s="282"/>
      <c r="E26" s="282"/>
      <c r="F26" s="282"/>
      <c r="G26" s="283"/>
      <c r="H26" s="28"/>
      <c r="I26" s="275" t="s">
        <v>198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6"/>
      <c r="BD26" s="267" t="s">
        <v>10</v>
      </c>
      <c r="BE26" s="268"/>
      <c r="BF26" s="268"/>
      <c r="BG26" s="268"/>
      <c r="BH26" s="268"/>
      <c r="BI26" s="268"/>
      <c r="BJ26" s="268"/>
      <c r="BK26" s="268"/>
      <c r="BL26" s="268"/>
      <c r="BM26" s="268"/>
      <c r="BN26" s="269"/>
      <c r="BO26" s="174">
        <v>192516.8</v>
      </c>
      <c r="BP26" s="174"/>
      <c r="BQ26" s="305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7"/>
      <c r="CJ26" s="32">
        <v>-5.4046233124464322</v>
      </c>
      <c r="CK26" s="176"/>
    </row>
    <row r="27" spans="1:89" s="26" customFormat="1" ht="16.5" hidden="1" customHeight="1" x14ac:dyDescent="0.3">
      <c r="A27" s="284"/>
      <c r="B27" s="285"/>
      <c r="C27" s="285"/>
      <c r="D27" s="285"/>
      <c r="E27" s="285"/>
      <c r="F27" s="285"/>
      <c r="G27" s="286"/>
      <c r="H27" s="29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8"/>
      <c r="BD27" s="267" t="s">
        <v>54</v>
      </c>
      <c r="BE27" s="268"/>
      <c r="BF27" s="268"/>
      <c r="BG27" s="268"/>
      <c r="BH27" s="268"/>
      <c r="BI27" s="268"/>
      <c r="BJ27" s="268"/>
      <c r="BK27" s="268"/>
      <c r="BL27" s="268"/>
      <c r="BM27" s="268"/>
      <c r="BN27" s="269"/>
      <c r="BO27" s="174">
        <v>40</v>
      </c>
      <c r="BP27" s="175"/>
      <c r="BQ27" s="305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7"/>
      <c r="CJ27" s="32" t="e">
        <v>#DIV/0!</v>
      </c>
      <c r="CK27" s="176"/>
    </row>
    <row r="28" spans="1:89" s="26" customFormat="1" ht="16.5" hidden="1" customHeight="1" x14ac:dyDescent="0.3">
      <c r="A28" s="287"/>
      <c r="B28" s="288"/>
      <c r="C28" s="288"/>
      <c r="D28" s="288"/>
      <c r="E28" s="288"/>
      <c r="F28" s="288"/>
      <c r="G28" s="289"/>
      <c r="H28" s="30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80"/>
      <c r="BD28" s="267" t="s">
        <v>55</v>
      </c>
      <c r="BE28" s="268"/>
      <c r="BF28" s="268"/>
      <c r="BG28" s="268"/>
      <c r="BH28" s="268"/>
      <c r="BI28" s="268"/>
      <c r="BJ28" s="268"/>
      <c r="BK28" s="268"/>
      <c r="BL28" s="268"/>
      <c r="BM28" s="268"/>
      <c r="BN28" s="269"/>
      <c r="BO28" s="174">
        <v>1</v>
      </c>
      <c r="BP28" s="174"/>
      <c r="BQ28" s="305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7"/>
      <c r="CJ28" s="32">
        <v>-34.553720985881782</v>
      </c>
      <c r="CK28" s="176"/>
    </row>
    <row r="29" spans="1:89" s="26" customFormat="1" ht="16.5" hidden="1" customHeight="1" x14ac:dyDescent="0.3">
      <c r="A29" s="281" t="s">
        <v>61</v>
      </c>
      <c r="B29" s="282"/>
      <c r="C29" s="282"/>
      <c r="D29" s="282"/>
      <c r="E29" s="282"/>
      <c r="F29" s="282"/>
      <c r="G29" s="283"/>
      <c r="H29" s="28"/>
      <c r="I29" s="275" t="s">
        <v>199</v>
      </c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6"/>
      <c r="BD29" s="267" t="s">
        <v>10</v>
      </c>
      <c r="BE29" s="268"/>
      <c r="BF29" s="268"/>
      <c r="BG29" s="268"/>
      <c r="BH29" s="268"/>
      <c r="BI29" s="268"/>
      <c r="BJ29" s="268"/>
      <c r="BK29" s="268"/>
      <c r="BL29" s="268"/>
      <c r="BM29" s="268"/>
      <c r="BN29" s="269"/>
      <c r="BO29" s="174">
        <v>0</v>
      </c>
      <c r="BP29" s="174"/>
      <c r="BQ29" s="305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7"/>
      <c r="CJ29" s="32" t="e">
        <v>#DIV/0!</v>
      </c>
      <c r="CK29" s="176"/>
    </row>
    <row r="30" spans="1:89" s="26" customFormat="1" ht="16.5" hidden="1" customHeight="1" x14ac:dyDescent="0.3">
      <c r="A30" s="284"/>
      <c r="B30" s="285"/>
      <c r="C30" s="285"/>
      <c r="D30" s="285"/>
      <c r="E30" s="285"/>
      <c r="F30" s="285"/>
      <c r="G30" s="286"/>
      <c r="H30" s="29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8"/>
      <c r="BD30" s="267" t="s">
        <v>54</v>
      </c>
      <c r="BE30" s="268"/>
      <c r="BF30" s="268"/>
      <c r="BG30" s="268"/>
      <c r="BH30" s="268"/>
      <c r="BI30" s="268"/>
      <c r="BJ30" s="268"/>
      <c r="BK30" s="268"/>
      <c r="BL30" s="268"/>
      <c r="BM30" s="268"/>
      <c r="BN30" s="269"/>
      <c r="BO30" s="174">
        <v>0</v>
      </c>
      <c r="BP30" s="174"/>
      <c r="BQ30" s="305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7"/>
      <c r="CJ30" s="32" t="e">
        <v>#DIV/0!</v>
      </c>
      <c r="CK30" s="176"/>
    </row>
    <row r="31" spans="1:89" s="26" customFormat="1" ht="16.5" hidden="1" customHeight="1" x14ac:dyDescent="0.3">
      <c r="A31" s="287"/>
      <c r="B31" s="288"/>
      <c r="C31" s="288"/>
      <c r="D31" s="288"/>
      <c r="E31" s="288"/>
      <c r="F31" s="288"/>
      <c r="G31" s="289"/>
      <c r="H31" s="30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80"/>
      <c r="BD31" s="267" t="s">
        <v>55</v>
      </c>
      <c r="BE31" s="268"/>
      <c r="BF31" s="268"/>
      <c r="BG31" s="268"/>
      <c r="BH31" s="268"/>
      <c r="BI31" s="268"/>
      <c r="BJ31" s="268"/>
      <c r="BK31" s="268"/>
      <c r="BL31" s="268"/>
      <c r="BM31" s="268"/>
      <c r="BN31" s="269"/>
      <c r="BO31" s="174">
        <v>0</v>
      </c>
      <c r="BP31" s="174"/>
      <c r="BQ31" s="305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7"/>
      <c r="CJ31" s="32" t="e">
        <v>#DIV/0!</v>
      </c>
      <c r="CK31" s="176"/>
    </row>
    <row r="32" spans="1:89" s="26" customFormat="1" ht="16.5" hidden="1" customHeight="1" x14ac:dyDescent="0.3">
      <c r="A32" s="281" t="s">
        <v>63</v>
      </c>
      <c r="B32" s="282"/>
      <c r="C32" s="282"/>
      <c r="D32" s="282"/>
      <c r="E32" s="282"/>
      <c r="F32" s="282"/>
      <c r="G32" s="283"/>
      <c r="H32" s="28"/>
      <c r="I32" s="275" t="s">
        <v>200</v>
      </c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6"/>
      <c r="BD32" s="267" t="s">
        <v>10</v>
      </c>
      <c r="BE32" s="268"/>
      <c r="BF32" s="268"/>
      <c r="BG32" s="268"/>
      <c r="BH32" s="268"/>
      <c r="BI32" s="268"/>
      <c r="BJ32" s="268"/>
      <c r="BK32" s="268"/>
      <c r="BL32" s="268"/>
      <c r="BM32" s="268"/>
      <c r="BN32" s="269"/>
      <c r="BO32" s="174">
        <v>0</v>
      </c>
      <c r="BP32" s="174"/>
      <c r="BQ32" s="305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7"/>
      <c r="CJ32" s="32" t="e">
        <v>#DIV/0!</v>
      </c>
      <c r="CK32" s="176"/>
    </row>
    <row r="33" spans="1:89" s="26" customFormat="1" ht="16.5" hidden="1" customHeight="1" x14ac:dyDescent="0.3">
      <c r="A33" s="284"/>
      <c r="B33" s="285"/>
      <c r="C33" s="285"/>
      <c r="D33" s="285"/>
      <c r="E33" s="285"/>
      <c r="F33" s="285"/>
      <c r="G33" s="286"/>
      <c r="H33" s="29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8"/>
      <c r="BD33" s="267" t="s">
        <v>54</v>
      </c>
      <c r="BE33" s="268"/>
      <c r="BF33" s="268"/>
      <c r="BG33" s="268"/>
      <c r="BH33" s="268"/>
      <c r="BI33" s="268"/>
      <c r="BJ33" s="268"/>
      <c r="BK33" s="268"/>
      <c r="BL33" s="268"/>
      <c r="BM33" s="268"/>
      <c r="BN33" s="269"/>
      <c r="BO33" s="174">
        <v>0</v>
      </c>
      <c r="BP33" s="174"/>
      <c r="BQ33" s="305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7"/>
      <c r="CJ33" s="32" t="e">
        <v>#DIV/0!</v>
      </c>
      <c r="CK33" s="176"/>
    </row>
    <row r="34" spans="1:89" s="26" customFormat="1" ht="16.5" hidden="1" customHeight="1" x14ac:dyDescent="0.3">
      <c r="A34" s="287"/>
      <c r="B34" s="288"/>
      <c r="C34" s="288"/>
      <c r="D34" s="288"/>
      <c r="E34" s="288"/>
      <c r="F34" s="288"/>
      <c r="G34" s="289"/>
      <c r="H34" s="30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80"/>
      <c r="BD34" s="267" t="s">
        <v>55</v>
      </c>
      <c r="BE34" s="268"/>
      <c r="BF34" s="268"/>
      <c r="BG34" s="268"/>
      <c r="BH34" s="268"/>
      <c r="BI34" s="268"/>
      <c r="BJ34" s="268"/>
      <c r="BK34" s="268"/>
      <c r="BL34" s="268"/>
      <c r="BM34" s="268"/>
      <c r="BN34" s="269"/>
      <c r="BO34" s="174">
        <v>0</v>
      </c>
      <c r="BP34" s="174"/>
      <c r="BQ34" s="308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10"/>
      <c r="CJ34" s="32" t="e">
        <v>#DIV/0!</v>
      </c>
      <c r="CK34" s="176"/>
    </row>
    <row r="35" spans="1:89" s="26" customFormat="1" ht="25.2" customHeight="1" x14ac:dyDescent="0.3">
      <c r="A35" s="281" t="s">
        <v>64</v>
      </c>
      <c r="B35" s="282"/>
      <c r="C35" s="282"/>
      <c r="D35" s="282"/>
      <c r="E35" s="282"/>
      <c r="F35" s="282"/>
      <c r="G35" s="283"/>
      <c r="H35" s="28"/>
      <c r="I35" s="275" t="s">
        <v>65</v>
      </c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6"/>
      <c r="BD35" s="267" t="s">
        <v>10</v>
      </c>
      <c r="BE35" s="268"/>
      <c r="BF35" s="268"/>
      <c r="BG35" s="268"/>
      <c r="BH35" s="268"/>
      <c r="BI35" s="268"/>
      <c r="BJ35" s="268"/>
      <c r="BK35" s="268"/>
      <c r="BL35" s="268"/>
      <c r="BM35" s="268"/>
      <c r="BN35" s="269"/>
      <c r="BO35" s="172">
        <v>275462.90000000002</v>
      </c>
      <c r="BP35" s="172">
        <v>286850.19670491799</v>
      </c>
      <c r="BQ35" s="293" t="s">
        <v>336</v>
      </c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5"/>
      <c r="CJ35" s="32" t="e">
        <v>#DIV/0!</v>
      </c>
    </row>
    <row r="36" spans="1:89" s="26" customFormat="1" ht="22.95" customHeight="1" x14ac:dyDescent="0.3">
      <c r="A36" s="284"/>
      <c r="B36" s="285"/>
      <c r="C36" s="285"/>
      <c r="D36" s="285"/>
      <c r="E36" s="285"/>
      <c r="F36" s="285"/>
      <c r="G36" s="286"/>
      <c r="H36" s="29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8"/>
      <c r="BD36" s="267" t="s">
        <v>54</v>
      </c>
      <c r="BE36" s="268"/>
      <c r="BF36" s="268"/>
      <c r="BG36" s="268"/>
      <c r="BH36" s="268"/>
      <c r="BI36" s="268"/>
      <c r="BJ36" s="268"/>
      <c r="BK36" s="268"/>
      <c r="BL36" s="268"/>
      <c r="BM36" s="268"/>
      <c r="BN36" s="269"/>
      <c r="BO36" s="172"/>
      <c r="BP36" s="172">
        <v>1.33</v>
      </c>
      <c r="BQ36" s="296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8"/>
      <c r="CJ36" s="32" t="e">
        <v>#DIV/0!</v>
      </c>
    </row>
    <row r="37" spans="1:89" s="26" customFormat="1" ht="37.950000000000003" customHeight="1" x14ac:dyDescent="0.3">
      <c r="A37" s="287"/>
      <c r="B37" s="288"/>
      <c r="C37" s="288"/>
      <c r="D37" s="288"/>
      <c r="E37" s="288"/>
      <c r="F37" s="288"/>
      <c r="G37" s="289"/>
      <c r="H37" s="30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80"/>
      <c r="BD37" s="267" t="s">
        <v>55</v>
      </c>
      <c r="BE37" s="268"/>
      <c r="BF37" s="268"/>
      <c r="BG37" s="268"/>
      <c r="BH37" s="268"/>
      <c r="BI37" s="268"/>
      <c r="BJ37" s="268"/>
      <c r="BK37" s="268"/>
      <c r="BL37" s="268"/>
      <c r="BM37" s="268"/>
      <c r="BN37" s="269"/>
      <c r="BO37" s="173"/>
      <c r="BP37" s="173">
        <v>1.05</v>
      </c>
      <c r="BQ37" s="299"/>
      <c r="BR37" s="300"/>
      <c r="BS37" s="300"/>
      <c r="BT37" s="300"/>
      <c r="BU37" s="300"/>
      <c r="BV37" s="300"/>
      <c r="BW37" s="300"/>
      <c r="BX37" s="300"/>
      <c r="BY37" s="300"/>
      <c r="BZ37" s="300"/>
      <c r="CA37" s="300"/>
      <c r="CB37" s="300"/>
      <c r="CC37" s="300"/>
      <c r="CD37" s="300"/>
      <c r="CE37" s="300"/>
      <c r="CF37" s="300"/>
      <c r="CG37" s="300"/>
      <c r="CH37" s="300"/>
      <c r="CI37" s="301"/>
      <c r="CJ37" s="32" t="e">
        <v>#DIV/0!</v>
      </c>
    </row>
    <row r="38" spans="1:89" s="26" customFormat="1" ht="45" customHeight="1" x14ac:dyDescent="0.3">
      <c r="A38" s="290" t="s">
        <v>66</v>
      </c>
      <c r="B38" s="291"/>
      <c r="C38" s="291"/>
      <c r="D38" s="291"/>
      <c r="E38" s="291"/>
      <c r="F38" s="291"/>
      <c r="G38" s="292"/>
      <c r="H38" s="27"/>
      <c r="I38" s="270" t="s">
        <v>68</v>
      </c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1"/>
      <c r="BD38" s="193" t="s">
        <v>10</v>
      </c>
      <c r="BE38" s="194"/>
      <c r="BF38" s="194"/>
      <c r="BG38" s="194"/>
      <c r="BH38" s="194"/>
      <c r="BI38" s="194"/>
      <c r="BJ38" s="194"/>
      <c r="BK38" s="194"/>
      <c r="BL38" s="194"/>
      <c r="BM38" s="194"/>
      <c r="BN38" s="225"/>
      <c r="BO38" s="172">
        <f>BO18+BO19-BO35</f>
        <v>2898968.50126732</v>
      </c>
      <c r="BP38" s="172">
        <v>2734465.0110578001</v>
      </c>
      <c r="BQ38" s="272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4"/>
      <c r="CJ38" s="32">
        <v>9.2911825526259122</v>
      </c>
    </row>
    <row r="40" spans="1:89" s="11" customFormat="1" ht="13.2" x14ac:dyDescent="0.25">
      <c r="A40" s="11" t="s">
        <v>47</v>
      </c>
    </row>
    <row r="41" spans="1:89" s="11" customFormat="1" ht="13.2" x14ac:dyDescent="0.25"/>
    <row r="42" spans="1:89" s="11" customFormat="1" ht="25.5" customHeight="1" x14ac:dyDescent="0.25">
      <c r="A42" s="185" t="s">
        <v>221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</row>
    <row r="43" spans="1:89" s="11" customFormat="1" ht="3" customHeight="1" x14ac:dyDescent="0.25"/>
  </sheetData>
  <mergeCells count="57">
    <mergeCell ref="A5:CI5"/>
    <mergeCell ref="A6:CI6"/>
    <mergeCell ref="A7:CI7"/>
    <mergeCell ref="A8:CI8"/>
    <mergeCell ref="A9:CI9"/>
    <mergeCell ref="A16:G17"/>
    <mergeCell ref="H16:BC17"/>
    <mergeCell ref="BD16:BN17"/>
    <mergeCell ref="BO16:BP16"/>
    <mergeCell ref="BQ16:CI17"/>
    <mergeCell ref="BD18:BN18"/>
    <mergeCell ref="BD22:BN22"/>
    <mergeCell ref="BQ18:CI18"/>
    <mergeCell ref="Q12:CI12"/>
    <mergeCell ref="J13:BH13"/>
    <mergeCell ref="J14:BH14"/>
    <mergeCell ref="A32:G34"/>
    <mergeCell ref="A18:G18"/>
    <mergeCell ref="A19:G21"/>
    <mergeCell ref="A22:G22"/>
    <mergeCell ref="I18:BC18"/>
    <mergeCell ref="A23:G25"/>
    <mergeCell ref="A26:G28"/>
    <mergeCell ref="A29:G31"/>
    <mergeCell ref="I22:BC22"/>
    <mergeCell ref="I19:BC21"/>
    <mergeCell ref="I29:BC31"/>
    <mergeCell ref="I32:BC34"/>
    <mergeCell ref="BD26:BN26"/>
    <mergeCell ref="BD27:BN27"/>
    <mergeCell ref="BD28:BN28"/>
    <mergeCell ref="BD32:BN32"/>
    <mergeCell ref="BD19:BN19"/>
    <mergeCell ref="BD20:BN20"/>
    <mergeCell ref="BD21:BN21"/>
    <mergeCell ref="BD29:BN29"/>
    <mergeCell ref="BD23:BN23"/>
    <mergeCell ref="BD24:BN24"/>
    <mergeCell ref="BD25:BN25"/>
    <mergeCell ref="BD30:BN30"/>
    <mergeCell ref="BD31:BN31"/>
    <mergeCell ref="BD33:BN33"/>
    <mergeCell ref="BD34:BN34"/>
    <mergeCell ref="A42:CI42"/>
    <mergeCell ref="I38:BC38"/>
    <mergeCell ref="BD38:BN38"/>
    <mergeCell ref="BQ38:CI38"/>
    <mergeCell ref="I35:BC37"/>
    <mergeCell ref="BD35:BN35"/>
    <mergeCell ref="BD36:BN36"/>
    <mergeCell ref="BD37:BN37"/>
    <mergeCell ref="A35:G37"/>
    <mergeCell ref="A38:G38"/>
    <mergeCell ref="BQ35:CI37"/>
    <mergeCell ref="BQ19:CI34"/>
    <mergeCell ref="I23:BC25"/>
    <mergeCell ref="I26:BC28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view="pageBreakPreview" zoomScale="85" zoomScaleNormal="100" zoomScaleSheetLayoutView="85" workbookViewId="0">
      <selection activeCell="BU18" sqref="BU18"/>
    </sheetView>
  </sheetViews>
  <sheetFormatPr defaultColWidth="0.88671875" defaultRowHeight="13.8" x14ac:dyDescent="0.25"/>
  <cols>
    <col min="1" max="58" width="0.88671875" style="75"/>
    <col min="59" max="59" width="1.88671875" style="75" customWidth="1"/>
    <col min="60" max="60" width="0.88671875" style="75" hidden="1" customWidth="1"/>
    <col min="61" max="69" width="0.88671875" style="75"/>
    <col min="70" max="70" width="1.77734375" style="75" customWidth="1"/>
    <col min="71" max="71" width="0.88671875" style="75" customWidth="1"/>
    <col min="72" max="72" width="17.109375" style="75" customWidth="1"/>
    <col min="73" max="73" width="15.109375" style="75" customWidth="1"/>
    <col min="74" max="81" width="0.88671875" style="75"/>
    <col min="82" max="82" width="16.109375" style="75" customWidth="1"/>
    <col min="83" max="89" width="0.88671875" style="75"/>
    <col min="90" max="90" width="23.88671875" style="75" customWidth="1"/>
    <col min="91" max="91" width="12.109375" style="75" hidden="1" customWidth="1"/>
    <col min="92" max="101" width="0.88671875" style="75"/>
    <col min="102" max="102" width="27.88671875" style="75" customWidth="1"/>
    <col min="103" max="317" width="0.88671875" style="75"/>
    <col min="318" max="318" width="11.109375" style="75" customWidth="1"/>
    <col min="319" max="327" width="0.88671875" style="75"/>
    <col min="328" max="328" width="10.88671875" style="75" customWidth="1"/>
    <col min="329" max="573" width="0.88671875" style="75"/>
    <col min="574" max="574" width="11.109375" style="75" customWidth="1"/>
    <col min="575" max="583" width="0.88671875" style="75"/>
    <col min="584" max="584" width="10.88671875" style="75" customWidth="1"/>
    <col min="585" max="829" width="0.88671875" style="75"/>
    <col min="830" max="830" width="11.109375" style="75" customWidth="1"/>
    <col min="831" max="839" width="0.88671875" style="75"/>
    <col min="840" max="840" width="10.88671875" style="75" customWidth="1"/>
    <col min="841" max="1085" width="0.88671875" style="75"/>
    <col min="1086" max="1086" width="11.109375" style="75" customWidth="1"/>
    <col min="1087" max="1095" width="0.88671875" style="75"/>
    <col min="1096" max="1096" width="10.88671875" style="75" customWidth="1"/>
    <col min="1097" max="1341" width="0.88671875" style="75"/>
    <col min="1342" max="1342" width="11.109375" style="75" customWidth="1"/>
    <col min="1343" max="1351" width="0.88671875" style="75"/>
    <col min="1352" max="1352" width="10.88671875" style="75" customWidth="1"/>
    <col min="1353" max="1597" width="0.88671875" style="75"/>
    <col min="1598" max="1598" width="11.109375" style="75" customWidth="1"/>
    <col min="1599" max="1607" width="0.88671875" style="75"/>
    <col min="1608" max="1608" width="10.88671875" style="75" customWidth="1"/>
    <col min="1609" max="1853" width="0.88671875" style="75"/>
    <col min="1854" max="1854" width="11.109375" style="75" customWidth="1"/>
    <col min="1855" max="1863" width="0.88671875" style="75"/>
    <col min="1864" max="1864" width="10.88671875" style="75" customWidth="1"/>
    <col min="1865" max="2109" width="0.88671875" style="75"/>
    <col min="2110" max="2110" width="11.109375" style="75" customWidth="1"/>
    <col min="2111" max="2119" width="0.88671875" style="75"/>
    <col min="2120" max="2120" width="10.88671875" style="75" customWidth="1"/>
    <col min="2121" max="2365" width="0.88671875" style="75"/>
    <col min="2366" max="2366" width="11.109375" style="75" customWidth="1"/>
    <col min="2367" max="2375" width="0.88671875" style="75"/>
    <col min="2376" max="2376" width="10.88671875" style="75" customWidth="1"/>
    <col min="2377" max="2621" width="0.88671875" style="75"/>
    <col min="2622" max="2622" width="11.109375" style="75" customWidth="1"/>
    <col min="2623" max="2631" width="0.88671875" style="75"/>
    <col min="2632" max="2632" width="10.88671875" style="75" customWidth="1"/>
    <col min="2633" max="2877" width="0.88671875" style="75"/>
    <col min="2878" max="2878" width="11.109375" style="75" customWidth="1"/>
    <col min="2879" max="2887" width="0.88671875" style="75"/>
    <col min="2888" max="2888" width="10.88671875" style="75" customWidth="1"/>
    <col min="2889" max="3133" width="0.88671875" style="75"/>
    <col min="3134" max="3134" width="11.109375" style="75" customWidth="1"/>
    <col min="3135" max="3143" width="0.88671875" style="75"/>
    <col min="3144" max="3144" width="10.88671875" style="75" customWidth="1"/>
    <col min="3145" max="3389" width="0.88671875" style="75"/>
    <col min="3390" max="3390" width="11.109375" style="75" customWidth="1"/>
    <col min="3391" max="3399" width="0.88671875" style="75"/>
    <col min="3400" max="3400" width="10.88671875" style="75" customWidth="1"/>
    <col min="3401" max="3645" width="0.88671875" style="75"/>
    <col min="3646" max="3646" width="11.109375" style="75" customWidth="1"/>
    <col min="3647" max="3655" width="0.88671875" style="75"/>
    <col min="3656" max="3656" width="10.88671875" style="75" customWidth="1"/>
    <col min="3657" max="3901" width="0.88671875" style="75"/>
    <col min="3902" max="3902" width="11.109375" style="75" customWidth="1"/>
    <col min="3903" max="3911" width="0.88671875" style="75"/>
    <col min="3912" max="3912" width="10.88671875" style="75" customWidth="1"/>
    <col min="3913" max="4157" width="0.88671875" style="75"/>
    <col min="4158" max="4158" width="11.109375" style="75" customWidth="1"/>
    <col min="4159" max="4167" width="0.88671875" style="75"/>
    <col min="4168" max="4168" width="10.88671875" style="75" customWidth="1"/>
    <col min="4169" max="4413" width="0.88671875" style="75"/>
    <col min="4414" max="4414" width="11.109375" style="75" customWidth="1"/>
    <col min="4415" max="4423" width="0.88671875" style="75"/>
    <col min="4424" max="4424" width="10.88671875" style="75" customWidth="1"/>
    <col min="4425" max="4669" width="0.88671875" style="75"/>
    <col min="4670" max="4670" width="11.109375" style="75" customWidth="1"/>
    <col min="4671" max="4679" width="0.88671875" style="75"/>
    <col min="4680" max="4680" width="10.88671875" style="75" customWidth="1"/>
    <col min="4681" max="4925" width="0.88671875" style="75"/>
    <col min="4926" max="4926" width="11.109375" style="75" customWidth="1"/>
    <col min="4927" max="4935" width="0.88671875" style="75"/>
    <col min="4936" max="4936" width="10.88671875" style="75" customWidth="1"/>
    <col min="4937" max="5181" width="0.88671875" style="75"/>
    <col min="5182" max="5182" width="11.109375" style="75" customWidth="1"/>
    <col min="5183" max="5191" width="0.88671875" style="75"/>
    <col min="5192" max="5192" width="10.88671875" style="75" customWidth="1"/>
    <col min="5193" max="5437" width="0.88671875" style="75"/>
    <col min="5438" max="5438" width="11.109375" style="75" customWidth="1"/>
    <col min="5439" max="5447" width="0.88671875" style="75"/>
    <col min="5448" max="5448" width="10.88671875" style="75" customWidth="1"/>
    <col min="5449" max="5693" width="0.88671875" style="75"/>
    <col min="5694" max="5694" width="11.109375" style="75" customWidth="1"/>
    <col min="5695" max="5703" width="0.88671875" style="75"/>
    <col min="5704" max="5704" width="10.88671875" style="75" customWidth="1"/>
    <col min="5705" max="5949" width="0.88671875" style="75"/>
    <col min="5950" max="5950" width="11.109375" style="75" customWidth="1"/>
    <col min="5951" max="5959" width="0.88671875" style="75"/>
    <col min="5960" max="5960" width="10.88671875" style="75" customWidth="1"/>
    <col min="5961" max="6205" width="0.88671875" style="75"/>
    <col min="6206" max="6206" width="11.109375" style="75" customWidth="1"/>
    <col min="6207" max="6215" width="0.88671875" style="75"/>
    <col min="6216" max="6216" width="10.88671875" style="75" customWidth="1"/>
    <col min="6217" max="6461" width="0.88671875" style="75"/>
    <col min="6462" max="6462" width="11.109375" style="75" customWidth="1"/>
    <col min="6463" max="6471" width="0.88671875" style="75"/>
    <col min="6472" max="6472" width="10.88671875" style="75" customWidth="1"/>
    <col min="6473" max="6717" width="0.88671875" style="75"/>
    <col min="6718" max="6718" width="11.109375" style="75" customWidth="1"/>
    <col min="6719" max="6727" width="0.88671875" style="75"/>
    <col min="6728" max="6728" width="10.88671875" style="75" customWidth="1"/>
    <col min="6729" max="6973" width="0.88671875" style="75"/>
    <col min="6974" max="6974" width="11.109375" style="75" customWidth="1"/>
    <col min="6975" max="6983" width="0.88671875" style="75"/>
    <col min="6984" max="6984" width="10.88671875" style="75" customWidth="1"/>
    <col min="6985" max="7229" width="0.88671875" style="75"/>
    <col min="7230" max="7230" width="11.109375" style="75" customWidth="1"/>
    <col min="7231" max="7239" width="0.88671875" style="75"/>
    <col min="7240" max="7240" width="10.88671875" style="75" customWidth="1"/>
    <col min="7241" max="7485" width="0.88671875" style="75"/>
    <col min="7486" max="7486" width="11.109375" style="75" customWidth="1"/>
    <col min="7487" max="7495" width="0.88671875" style="75"/>
    <col min="7496" max="7496" width="10.88671875" style="75" customWidth="1"/>
    <col min="7497" max="7741" width="0.88671875" style="75"/>
    <col min="7742" max="7742" width="11.109375" style="75" customWidth="1"/>
    <col min="7743" max="7751" width="0.88671875" style="75"/>
    <col min="7752" max="7752" width="10.88671875" style="75" customWidth="1"/>
    <col min="7753" max="7997" width="0.88671875" style="75"/>
    <col min="7998" max="7998" width="11.109375" style="75" customWidth="1"/>
    <col min="7999" max="8007" width="0.88671875" style="75"/>
    <col min="8008" max="8008" width="10.88671875" style="75" customWidth="1"/>
    <col min="8009" max="8253" width="0.88671875" style="75"/>
    <col min="8254" max="8254" width="11.109375" style="75" customWidth="1"/>
    <col min="8255" max="8263" width="0.88671875" style="75"/>
    <col min="8264" max="8264" width="10.88671875" style="75" customWidth="1"/>
    <col min="8265" max="8509" width="0.88671875" style="75"/>
    <col min="8510" max="8510" width="11.109375" style="75" customWidth="1"/>
    <col min="8511" max="8519" width="0.88671875" style="75"/>
    <col min="8520" max="8520" width="10.88671875" style="75" customWidth="1"/>
    <col min="8521" max="8765" width="0.88671875" style="75"/>
    <col min="8766" max="8766" width="11.109375" style="75" customWidth="1"/>
    <col min="8767" max="8775" width="0.88671875" style="75"/>
    <col min="8776" max="8776" width="10.88671875" style="75" customWidth="1"/>
    <col min="8777" max="9021" width="0.88671875" style="75"/>
    <col min="9022" max="9022" width="11.109375" style="75" customWidth="1"/>
    <col min="9023" max="9031" width="0.88671875" style="75"/>
    <col min="9032" max="9032" width="10.88671875" style="75" customWidth="1"/>
    <col min="9033" max="9277" width="0.88671875" style="75"/>
    <col min="9278" max="9278" width="11.109375" style="75" customWidth="1"/>
    <col min="9279" max="9287" width="0.88671875" style="75"/>
    <col min="9288" max="9288" width="10.88671875" style="75" customWidth="1"/>
    <col min="9289" max="9533" width="0.88671875" style="75"/>
    <col min="9534" max="9534" width="11.109375" style="75" customWidth="1"/>
    <col min="9535" max="9543" width="0.88671875" style="75"/>
    <col min="9544" max="9544" width="10.88671875" style="75" customWidth="1"/>
    <col min="9545" max="9789" width="0.88671875" style="75"/>
    <col min="9790" max="9790" width="11.109375" style="75" customWidth="1"/>
    <col min="9791" max="9799" width="0.88671875" style="75"/>
    <col min="9800" max="9800" width="10.88671875" style="75" customWidth="1"/>
    <col min="9801" max="10045" width="0.88671875" style="75"/>
    <col min="10046" max="10046" width="11.109375" style="75" customWidth="1"/>
    <col min="10047" max="10055" width="0.88671875" style="75"/>
    <col min="10056" max="10056" width="10.88671875" style="75" customWidth="1"/>
    <col min="10057" max="10301" width="0.88671875" style="75"/>
    <col min="10302" max="10302" width="11.109375" style="75" customWidth="1"/>
    <col min="10303" max="10311" width="0.88671875" style="75"/>
    <col min="10312" max="10312" width="10.88671875" style="75" customWidth="1"/>
    <col min="10313" max="10557" width="0.88671875" style="75"/>
    <col min="10558" max="10558" width="11.109375" style="75" customWidth="1"/>
    <col min="10559" max="10567" width="0.88671875" style="75"/>
    <col min="10568" max="10568" width="10.88671875" style="75" customWidth="1"/>
    <col min="10569" max="10813" width="0.88671875" style="75"/>
    <col min="10814" max="10814" width="11.109375" style="75" customWidth="1"/>
    <col min="10815" max="10823" width="0.88671875" style="75"/>
    <col min="10824" max="10824" width="10.88671875" style="75" customWidth="1"/>
    <col min="10825" max="11069" width="0.88671875" style="75"/>
    <col min="11070" max="11070" width="11.109375" style="75" customWidth="1"/>
    <col min="11071" max="11079" width="0.88671875" style="75"/>
    <col min="11080" max="11080" width="10.88671875" style="75" customWidth="1"/>
    <col min="11081" max="11325" width="0.88671875" style="75"/>
    <col min="11326" max="11326" width="11.109375" style="75" customWidth="1"/>
    <col min="11327" max="11335" width="0.88671875" style="75"/>
    <col min="11336" max="11336" width="10.88671875" style="75" customWidth="1"/>
    <col min="11337" max="11581" width="0.88671875" style="75"/>
    <col min="11582" max="11582" width="11.109375" style="75" customWidth="1"/>
    <col min="11583" max="11591" width="0.88671875" style="75"/>
    <col min="11592" max="11592" width="10.88671875" style="75" customWidth="1"/>
    <col min="11593" max="11837" width="0.88671875" style="75"/>
    <col min="11838" max="11838" width="11.109375" style="75" customWidth="1"/>
    <col min="11839" max="11847" width="0.88671875" style="75"/>
    <col min="11848" max="11848" width="10.88671875" style="75" customWidth="1"/>
    <col min="11849" max="12093" width="0.88671875" style="75"/>
    <col min="12094" max="12094" width="11.109375" style="75" customWidth="1"/>
    <col min="12095" max="12103" width="0.88671875" style="75"/>
    <col min="12104" max="12104" width="10.88671875" style="75" customWidth="1"/>
    <col min="12105" max="12349" width="0.88671875" style="75"/>
    <col min="12350" max="12350" width="11.109375" style="75" customWidth="1"/>
    <col min="12351" max="12359" width="0.88671875" style="75"/>
    <col min="12360" max="12360" width="10.88671875" style="75" customWidth="1"/>
    <col min="12361" max="12605" width="0.88671875" style="75"/>
    <col min="12606" max="12606" width="11.109375" style="75" customWidth="1"/>
    <col min="12607" max="12615" width="0.88671875" style="75"/>
    <col min="12616" max="12616" width="10.88671875" style="75" customWidth="1"/>
    <col min="12617" max="12861" width="0.88671875" style="75"/>
    <col min="12862" max="12862" width="11.109375" style="75" customWidth="1"/>
    <col min="12863" max="12871" width="0.88671875" style="75"/>
    <col min="12872" max="12872" width="10.88671875" style="75" customWidth="1"/>
    <col min="12873" max="13117" width="0.88671875" style="75"/>
    <col min="13118" max="13118" width="11.109375" style="75" customWidth="1"/>
    <col min="13119" max="13127" width="0.88671875" style="75"/>
    <col min="13128" max="13128" width="10.88671875" style="75" customWidth="1"/>
    <col min="13129" max="13373" width="0.88671875" style="75"/>
    <col min="13374" max="13374" width="11.109375" style="75" customWidth="1"/>
    <col min="13375" max="13383" width="0.88671875" style="75"/>
    <col min="13384" max="13384" width="10.88671875" style="75" customWidth="1"/>
    <col min="13385" max="13629" width="0.88671875" style="75"/>
    <col min="13630" max="13630" width="11.109375" style="75" customWidth="1"/>
    <col min="13631" max="13639" width="0.88671875" style="75"/>
    <col min="13640" max="13640" width="10.88671875" style="75" customWidth="1"/>
    <col min="13641" max="13885" width="0.88671875" style="75"/>
    <col min="13886" max="13886" width="11.109375" style="75" customWidth="1"/>
    <col min="13887" max="13895" width="0.88671875" style="75"/>
    <col min="13896" max="13896" width="10.88671875" style="75" customWidth="1"/>
    <col min="13897" max="14141" width="0.88671875" style="75"/>
    <col min="14142" max="14142" width="11.109375" style="75" customWidth="1"/>
    <col min="14143" max="14151" width="0.88671875" style="75"/>
    <col min="14152" max="14152" width="10.88671875" style="75" customWidth="1"/>
    <col min="14153" max="14397" width="0.88671875" style="75"/>
    <col min="14398" max="14398" width="11.109375" style="75" customWidth="1"/>
    <col min="14399" max="14407" width="0.88671875" style="75"/>
    <col min="14408" max="14408" width="10.88671875" style="75" customWidth="1"/>
    <col min="14409" max="14653" width="0.88671875" style="75"/>
    <col min="14654" max="14654" width="11.109375" style="75" customWidth="1"/>
    <col min="14655" max="14663" width="0.88671875" style="75"/>
    <col min="14664" max="14664" width="10.88671875" style="75" customWidth="1"/>
    <col min="14665" max="14909" width="0.88671875" style="75"/>
    <col min="14910" max="14910" width="11.109375" style="75" customWidth="1"/>
    <col min="14911" max="14919" width="0.88671875" style="75"/>
    <col min="14920" max="14920" width="10.88671875" style="75" customWidth="1"/>
    <col min="14921" max="15165" width="0.88671875" style="75"/>
    <col min="15166" max="15166" width="11.109375" style="75" customWidth="1"/>
    <col min="15167" max="15175" width="0.88671875" style="75"/>
    <col min="15176" max="15176" width="10.88671875" style="75" customWidth="1"/>
    <col min="15177" max="15421" width="0.88671875" style="75"/>
    <col min="15422" max="15422" width="11.109375" style="75" customWidth="1"/>
    <col min="15423" max="15431" width="0.88671875" style="75"/>
    <col min="15432" max="15432" width="10.88671875" style="75" customWidth="1"/>
    <col min="15433" max="15677" width="0.88671875" style="75"/>
    <col min="15678" max="15678" width="11.109375" style="75" customWidth="1"/>
    <col min="15679" max="15687" width="0.88671875" style="75"/>
    <col min="15688" max="15688" width="10.88671875" style="75" customWidth="1"/>
    <col min="15689" max="15933" width="0.88671875" style="75"/>
    <col min="15934" max="15934" width="11.109375" style="75" customWidth="1"/>
    <col min="15935" max="15943" width="0.88671875" style="75"/>
    <col min="15944" max="15944" width="10.88671875" style="75" customWidth="1"/>
    <col min="15945" max="16189" width="0.88671875" style="75"/>
    <col min="16190" max="16190" width="11.109375" style="75" customWidth="1"/>
    <col min="16191" max="16199" width="0.88671875" style="75"/>
    <col min="16200" max="16200" width="10.88671875" style="75" customWidth="1"/>
    <col min="16201" max="16384" width="0.88671875" style="75"/>
  </cols>
  <sheetData>
    <row r="1" spans="1:90" s="74" customFormat="1" ht="12" customHeight="1" x14ac:dyDescent="0.25">
      <c r="BO1" s="74" t="s">
        <v>75</v>
      </c>
    </row>
    <row r="2" spans="1:90" s="74" customFormat="1" ht="12" customHeight="1" x14ac:dyDescent="0.25">
      <c r="BO2" s="74" t="s">
        <v>76</v>
      </c>
    </row>
    <row r="3" spans="1:90" s="74" customFormat="1" ht="12" customHeight="1" x14ac:dyDescent="0.25">
      <c r="BO3" s="74" t="s">
        <v>77</v>
      </c>
    </row>
    <row r="4" spans="1:90" ht="21" customHeight="1" x14ac:dyDescent="0.25"/>
    <row r="5" spans="1:90" s="76" customFormat="1" ht="14.25" customHeight="1" x14ac:dyDescent="0.3">
      <c r="A5" s="362" t="s">
        <v>2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</row>
    <row r="6" spans="1:90" s="76" customFormat="1" ht="14.25" customHeight="1" x14ac:dyDescent="0.3">
      <c r="A6" s="362" t="s">
        <v>3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</row>
    <row r="7" spans="1:90" s="76" customFormat="1" ht="14.25" customHeight="1" x14ac:dyDescent="0.3">
      <c r="A7" s="362" t="s">
        <v>78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</row>
    <row r="8" spans="1:90" s="76" customFormat="1" ht="14.25" customHeight="1" x14ac:dyDescent="0.3">
      <c r="A8" s="362" t="s">
        <v>4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</row>
    <row r="9" spans="1:90" ht="21" customHeight="1" x14ac:dyDescent="0.25"/>
    <row r="10" spans="1:90" x14ac:dyDescent="0.25">
      <c r="C10" s="77" t="s">
        <v>79</v>
      </c>
      <c r="D10" s="77"/>
      <c r="AG10" s="363" t="s">
        <v>312</v>
      </c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</row>
    <row r="11" spans="1:90" x14ac:dyDescent="0.25">
      <c r="C11" s="77" t="s">
        <v>80</v>
      </c>
      <c r="D11" s="77"/>
      <c r="J11" s="364" t="s">
        <v>81</v>
      </c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</row>
    <row r="12" spans="1:90" x14ac:dyDescent="0.25">
      <c r="C12" s="77" t="s">
        <v>82</v>
      </c>
      <c r="D12" s="77"/>
      <c r="J12" s="365" t="s">
        <v>299</v>
      </c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U12" s="87"/>
    </row>
    <row r="13" spans="1:90" x14ac:dyDescent="0.25">
      <c r="C13" s="77" t="s">
        <v>84</v>
      </c>
      <c r="D13" s="77"/>
      <c r="AQ13" s="366" t="s">
        <v>203</v>
      </c>
      <c r="AR13" s="366"/>
      <c r="AS13" s="366"/>
      <c r="AT13" s="366"/>
      <c r="AU13" s="366"/>
      <c r="AV13" s="366"/>
      <c r="AW13" s="366"/>
      <c r="AX13" s="366"/>
      <c r="AY13" s="367" t="s">
        <v>72</v>
      </c>
      <c r="AZ13" s="367"/>
      <c r="BA13" s="366" t="s">
        <v>204</v>
      </c>
      <c r="BB13" s="366"/>
      <c r="BC13" s="366"/>
      <c r="BD13" s="366"/>
      <c r="BE13" s="366"/>
      <c r="BF13" s="366"/>
      <c r="BG13" s="366"/>
      <c r="BH13" s="366"/>
      <c r="BI13" s="75" t="s">
        <v>85</v>
      </c>
      <c r="BU13" s="87"/>
    </row>
    <row r="14" spans="1:90" ht="15" customHeight="1" x14ac:dyDescent="0.25">
      <c r="BU14" s="87">
        <f>BU19/BT19</f>
        <v>0.84309012333966726</v>
      </c>
    </row>
    <row r="15" spans="1:90" s="88" customFormat="1" x14ac:dyDescent="0.25">
      <c r="A15" s="337" t="s">
        <v>5</v>
      </c>
      <c r="B15" s="353"/>
      <c r="C15" s="353"/>
      <c r="D15" s="353"/>
      <c r="E15" s="353"/>
      <c r="F15" s="353"/>
      <c r="G15" s="353"/>
      <c r="H15" s="353"/>
      <c r="I15" s="354"/>
      <c r="J15" s="358" t="s">
        <v>6</v>
      </c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4"/>
      <c r="BI15" s="337" t="s">
        <v>50</v>
      </c>
      <c r="BJ15" s="353"/>
      <c r="BK15" s="353"/>
      <c r="BL15" s="353"/>
      <c r="BM15" s="353"/>
      <c r="BN15" s="353"/>
      <c r="BO15" s="353"/>
      <c r="BP15" s="353"/>
      <c r="BQ15" s="353"/>
      <c r="BR15" s="353"/>
      <c r="BS15" s="354"/>
      <c r="BT15" s="323" t="s">
        <v>348</v>
      </c>
      <c r="BU15" s="324"/>
      <c r="BV15" s="337" t="s">
        <v>7</v>
      </c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9"/>
    </row>
    <row r="16" spans="1:90" s="88" customFormat="1" x14ac:dyDescent="0.25">
      <c r="A16" s="355"/>
      <c r="B16" s="356"/>
      <c r="C16" s="356"/>
      <c r="D16" s="356"/>
      <c r="E16" s="356"/>
      <c r="F16" s="356"/>
      <c r="G16" s="356"/>
      <c r="H16" s="356"/>
      <c r="I16" s="357"/>
      <c r="J16" s="355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7"/>
      <c r="BI16" s="355"/>
      <c r="BJ16" s="356"/>
      <c r="BK16" s="356"/>
      <c r="BL16" s="356"/>
      <c r="BM16" s="356"/>
      <c r="BN16" s="356"/>
      <c r="BO16" s="356"/>
      <c r="BP16" s="356"/>
      <c r="BQ16" s="356"/>
      <c r="BR16" s="356"/>
      <c r="BS16" s="357"/>
      <c r="BT16" s="149" t="s">
        <v>48</v>
      </c>
      <c r="BU16" s="149" t="s">
        <v>8</v>
      </c>
      <c r="BV16" s="343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5"/>
    </row>
    <row r="17" spans="1:91" s="88" customFormat="1" ht="15" customHeight="1" x14ac:dyDescent="0.25">
      <c r="A17" s="319" t="s">
        <v>9</v>
      </c>
      <c r="B17" s="320"/>
      <c r="C17" s="320"/>
      <c r="D17" s="320"/>
      <c r="E17" s="320"/>
      <c r="F17" s="320"/>
      <c r="G17" s="320"/>
      <c r="H17" s="320"/>
      <c r="I17" s="321"/>
      <c r="J17" s="89"/>
      <c r="K17" s="322" t="s">
        <v>86</v>
      </c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90"/>
      <c r="BI17" s="323" t="s">
        <v>44</v>
      </c>
      <c r="BJ17" s="324"/>
      <c r="BK17" s="324"/>
      <c r="BL17" s="324"/>
      <c r="BM17" s="324"/>
      <c r="BN17" s="324"/>
      <c r="BO17" s="324"/>
      <c r="BP17" s="324"/>
      <c r="BQ17" s="324"/>
      <c r="BR17" s="324"/>
      <c r="BS17" s="325"/>
      <c r="BT17" s="149" t="s">
        <v>44</v>
      </c>
      <c r="BU17" s="149" t="s">
        <v>44</v>
      </c>
      <c r="BV17" s="316" t="s">
        <v>44</v>
      </c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8"/>
    </row>
    <row r="18" spans="1:91" s="88" customFormat="1" ht="30" customHeight="1" x14ac:dyDescent="0.25">
      <c r="A18" s="319" t="s">
        <v>11</v>
      </c>
      <c r="B18" s="320"/>
      <c r="C18" s="320"/>
      <c r="D18" s="320"/>
      <c r="E18" s="320"/>
      <c r="F18" s="320"/>
      <c r="G18" s="320"/>
      <c r="H18" s="320"/>
      <c r="I18" s="321"/>
      <c r="J18" s="89"/>
      <c r="K18" s="322" t="s">
        <v>87</v>
      </c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90"/>
      <c r="BI18" s="323" t="s">
        <v>10</v>
      </c>
      <c r="BJ18" s="324"/>
      <c r="BK18" s="324"/>
      <c r="BL18" s="324"/>
      <c r="BM18" s="324"/>
      <c r="BN18" s="324"/>
      <c r="BO18" s="324"/>
      <c r="BP18" s="324"/>
      <c r="BQ18" s="324"/>
      <c r="BR18" s="324"/>
      <c r="BS18" s="325"/>
      <c r="BT18" s="148">
        <f>BT19+BT40+BT50+BT52+BT54+BT55+BT57+BT56</f>
        <v>2198088.4782921481</v>
      </c>
      <c r="BU18" s="148">
        <f>2284548.66-BU59</f>
        <v>1763910.04</v>
      </c>
      <c r="BV18" s="359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1"/>
      <c r="CM18" s="91">
        <v>-0.19727825642210817</v>
      </c>
    </row>
    <row r="19" spans="1:91" s="88" customFormat="1" ht="34.799999999999997" customHeight="1" x14ac:dyDescent="0.25">
      <c r="A19" s="319" t="s">
        <v>12</v>
      </c>
      <c r="B19" s="320"/>
      <c r="C19" s="320"/>
      <c r="D19" s="320"/>
      <c r="E19" s="320"/>
      <c r="F19" s="320"/>
      <c r="G19" s="320"/>
      <c r="H19" s="320"/>
      <c r="I19" s="321"/>
      <c r="J19" s="89"/>
      <c r="K19" s="322" t="s">
        <v>13</v>
      </c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90"/>
      <c r="BI19" s="323" t="s">
        <v>10</v>
      </c>
      <c r="BJ19" s="324"/>
      <c r="BK19" s="324"/>
      <c r="BL19" s="324"/>
      <c r="BM19" s="324"/>
      <c r="BN19" s="324"/>
      <c r="BO19" s="324"/>
      <c r="BP19" s="324"/>
      <c r="BQ19" s="324"/>
      <c r="BR19" s="324"/>
      <c r="BS19" s="325"/>
      <c r="BT19" s="148">
        <v>1085701</v>
      </c>
      <c r="BU19" s="148">
        <f>BU20+BU25+BU27</f>
        <v>915343.79</v>
      </c>
      <c r="BV19" s="359" t="s">
        <v>342</v>
      </c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1"/>
      <c r="CM19" s="91">
        <v>-0.17264386620690131</v>
      </c>
    </row>
    <row r="20" spans="1:91" s="88" customFormat="1" ht="18" customHeight="1" x14ac:dyDescent="0.25">
      <c r="A20" s="319" t="s">
        <v>14</v>
      </c>
      <c r="B20" s="320"/>
      <c r="C20" s="320"/>
      <c r="D20" s="320"/>
      <c r="E20" s="320"/>
      <c r="F20" s="320"/>
      <c r="G20" s="320"/>
      <c r="H20" s="320"/>
      <c r="I20" s="321"/>
      <c r="J20" s="89"/>
      <c r="K20" s="322" t="s">
        <v>15</v>
      </c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90"/>
      <c r="BI20" s="323" t="s">
        <v>10</v>
      </c>
      <c r="BJ20" s="324"/>
      <c r="BK20" s="324"/>
      <c r="BL20" s="324"/>
      <c r="BM20" s="324"/>
      <c r="BN20" s="324"/>
      <c r="BO20" s="324"/>
      <c r="BP20" s="324"/>
      <c r="BQ20" s="324"/>
      <c r="BR20" s="324"/>
      <c r="BS20" s="325"/>
      <c r="BT20" s="148" t="s">
        <v>44</v>
      </c>
      <c r="BU20" s="148">
        <f>BU21+BU23</f>
        <v>134014.04999999999</v>
      </c>
      <c r="BV20" s="359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1"/>
      <c r="CM20" s="91">
        <v>-0.50599820270463403</v>
      </c>
    </row>
    <row r="21" spans="1:91" s="88" customFormat="1" ht="31.8" customHeight="1" x14ac:dyDescent="0.25">
      <c r="A21" s="319" t="s">
        <v>16</v>
      </c>
      <c r="B21" s="320"/>
      <c r="C21" s="320"/>
      <c r="D21" s="320"/>
      <c r="E21" s="320"/>
      <c r="F21" s="320"/>
      <c r="G21" s="320"/>
      <c r="H21" s="320"/>
      <c r="I21" s="321"/>
      <c r="J21" s="89"/>
      <c r="K21" s="322" t="s">
        <v>88</v>
      </c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90"/>
      <c r="BI21" s="323" t="s">
        <v>10</v>
      </c>
      <c r="BJ21" s="324"/>
      <c r="BK21" s="324"/>
      <c r="BL21" s="324"/>
      <c r="BM21" s="324"/>
      <c r="BN21" s="324"/>
      <c r="BO21" s="324"/>
      <c r="BP21" s="324"/>
      <c r="BQ21" s="324"/>
      <c r="BR21" s="324"/>
      <c r="BS21" s="325"/>
      <c r="BT21" s="148" t="s">
        <v>44</v>
      </c>
      <c r="BU21" s="148">
        <v>102399.09</v>
      </c>
      <c r="BV21" s="359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1"/>
      <c r="CM21" s="91">
        <v>-0.18814633185136265</v>
      </c>
    </row>
    <row r="22" spans="1:91" s="88" customFormat="1" ht="15" hidden="1" customHeight="1" x14ac:dyDescent="0.25">
      <c r="A22" s="319" t="s">
        <v>73</v>
      </c>
      <c r="B22" s="320"/>
      <c r="C22" s="320"/>
      <c r="D22" s="320"/>
      <c r="E22" s="320"/>
      <c r="F22" s="320"/>
      <c r="G22" s="320"/>
      <c r="H22" s="320"/>
      <c r="I22" s="321"/>
      <c r="J22" s="89"/>
      <c r="K22" s="322" t="s">
        <v>17</v>
      </c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90"/>
      <c r="BI22" s="323" t="s">
        <v>10</v>
      </c>
      <c r="BJ22" s="324"/>
      <c r="BK22" s="324"/>
      <c r="BL22" s="324"/>
      <c r="BM22" s="324"/>
      <c r="BN22" s="324"/>
      <c r="BO22" s="324"/>
      <c r="BP22" s="324"/>
      <c r="BQ22" s="324"/>
      <c r="BR22" s="324"/>
      <c r="BS22" s="325"/>
      <c r="BT22" s="148"/>
      <c r="BU22" s="148"/>
      <c r="BV22" s="359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1"/>
      <c r="CM22" s="91" t="e">
        <v>#DIV/0!</v>
      </c>
    </row>
    <row r="23" spans="1:91" s="88" customFormat="1" ht="43.2" customHeight="1" x14ac:dyDescent="0.25">
      <c r="A23" s="319" t="s">
        <v>89</v>
      </c>
      <c r="B23" s="320"/>
      <c r="C23" s="320"/>
      <c r="D23" s="320"/>
      <c r="E23" s="320"/>
      <c r="F23" s="320"/>
      <c r="G23" s="320"/>
      <c r="H23" s="320"/>
      <c r="I23" s="321"/>
      <c r="J23" s="89"/>
      <c r="K23" s="322" t="s">
        <v>90</v>
      </c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90"/>
      <c r="BI23" s="323" t="s">
        <v>10</v>
      </c>
      <c r="BJ23" s="324"/>
      <c r="BK23" s="324"/>
      <c r="BL23" s="324"/>
      <c r="BM23" s="324"/>
      <c r="BN23" s="324"/>
      <c r="BO23" s="324"/>
      <c r="BP23" s="324"/>
      <c r="BQ23" s="324"/>
      <c r="BR23" s="324"/>
      <c r="BS23" s="325"/>
      <c r="BT23" s="148" t="s">
        <v>44</v>
      </c>
      <c r="BU23" s="148">
        <v>31614.959999999995</v>
      </c>
      <c r="BV23" s="359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1"/>
      <c r="CM23" s="91">
        <v>-0.82960665601907613</v>
      </c>
    </row>
    <row r="24" spans="1:91" s="88" customFormat="1" ht="15" hidden="1" customHeight="1" x14ac:dyDescent="0.25">
      <c r="A24" s="319" t="s">
        <v>91</v>
      </c>
      <c r="B24" s="320"/>
      <c r="C24" s="320"/>
      <c r="D24" s="320"/>
      <c r="E24" s="320"/>
      <c r="F24" s="320"/>
      <c r="G24" s="320"/>
      <c r="H24" s="320"/>
      <c r="I24" s="321"/>
      <c r="J24" s="89"/>
      <c r="K24" s="322" t="s">
        <v>17</v>
      </c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90"/>
      <c r="BI24" s="323" t="s">
        <v>10</v>
      </c>
      <c r="BJ24" s="324"/>
      <c r="BK24" s="324"/>
      <c r="BL24" s="324"/>
      <c r="BM24" s="324"/>
      <c r="BN24" s="324"/>
      <c r="BO24" s="324"/>
      <c r="BP24" s="324"/>
      <c r="BQ24" s="324"/>
      <c r="BR24" s="324"/>
      <c r="BS24" s="325"/>
      <c r="BT24" s="148"/>
      <c r="BU24" s="148"/>
      <c r="BV24" s="359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1"/>
      <c r="CM24" s="91" t="e">
        <v>#DIV/0!</v>
      </c>
    </row>
    <row r="25" spans="1:91" s="88" customFormat="1" ht="16.8" customHeight="1" x14ac:dyDescent="0.25">
      <c r="A25" s="319" t="s">
        <v>18</v>
      </c>
      <c r="B25" s="320"/>
      <c r="C25" s="320"/>
      <c r="D25" s="320"/>
      <c r="E25" s="320"/>
      <c r="F25" s="320"/>
      <c r="G25" s="320"/>
      <c r="H25" s="320"/>
      <c r="I25" s="321"/>
      <c r="J25" s="89"/>
      <c r="K25" s="322" t="s">
        <v>19</v>
      </c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90"/>
      <c r="BI25" s="323" t="s">
        <v>10</v>
      </c>
      <c r="BJ25" s="324"/>
      <c r="BK25" s="324"/>
      <c r="BL25" s="324"/>
      <c r="BM25" s="324"/>
      <c r="BN25" s="324"/>
      <c r="BO25" s="324"/>
      <c r="BP25" s="324"/>
      <c r="BQ25" s="324"/>
      <c r="BR25" s="324"/>
      <c r="BS25" s="325"/>
      <c r="BT25" s="148" t="s">
        <v>44</v>
      </c>
      <c r="BU25" s="148">
        <v>668960.74000000011</v>
      </c>
      <c r="BV25" s="359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1"/>
      <c r="CM25" s="91">
        <v>0.33484367156475336</v>
      </c>
    </row>
    <row r="26" spans="1:91" s="88" customFormat="1" ht="15" hidden="1" customHeight="1" x14ac:dyDescent="0.25">
      <c r="A26" s="319" t="s">
        <v>20</v>
      </c>
      <c r="B26" s="320"/>
      <c r="C26" s="320"/>
      <c r="D26" s="320"/>
      <c r="E26" s="320"/>
      <c r="F26" s="320"/>
      <c r="G26" s="320"/>
      <c r="H26" s="320"/>
      <c r="I26" s="321"/>
      <c r="J26" s="89"/>
      <c r="K26" s="322" t="s">
        <v>17</v>
      </c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90"/>
      <c r="BI26" s="323" t="s">
        <v>10</v>
      </c>
      <c r="BJ26" s="324"/>
      <c r="BK26" s="324"/>
      <c r="BL26" s="324"/>
      <c r="BM26" s="324"/>
      <c r="BN26" s="324"/>
      <c r="BO26" s="324"/>
      <c r="BP26" s="324"/>
      <c r="BQ26" s="324"/>
      <c r="BR26" s="324"/>
      <c r="BS26" s="325"/>
      <c r="BT26" s="148"/>
      <c r="BU26" s="148"/>
      <c r="BV26" s="359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1"/>
      <c r="CM26" s="91" t="e">
        <v>#DIV/0!</v>
      </c>
    </row>
    <row r="27" spans="1:91" s="88" customFormat="1" ht="19.8" customHeight="1" x14ac:dyDescent="0.25">
      <c r="A27" s="319" t="s">
        <v>21</v>
      </c>
      <c r="B27" s="320"/>
      <c r="C27" s="320"/>
      <c r="D27" s="320"/>
      <c r="E27" s="320"/>
      <c r="F27" s="320"/>
      <c r="G27" s="320"/>
      <c r="H27" s="320"/>
      <c r="I27" s="321"/>
      <c r="J27" s="89"/>
      <c r="K27" s="351" t="s">
        <v>92</v>
      </c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90"/>
      <c r="BI27" s="323" t="s">
        <v>10</v>
      </c>
      <c r="BJ27" s="324"/>
      <c r="BK27" s="324"/>
      <c r="BL27" s="324"/>
      <c r="BM27" s="324"/>
      <c r="BN27" s="324"/>
      <c r="BO27" s="324"/>
      <c r="BP27" s="324"/>
      <c r="BQ27" s="324"/>
      <c r="BR27" s="324"/>
      <c r="BS27" s="325"/>
      <c r="BT27" s="148" t="s">
        <v>44</v>
      </c>
      <c r="BU27" s="148">
        <f>BU28+BU29</f>
        <v>112369</v>
      </c>
      <c r="BV27" s="359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1"/>
      <c r="CM27" s="91">
        <v>-0.63701055617776026</v>
      </c>
    </row>
    <row r="28" spans="1:91" s="88" customFormat="1" ht="18.600000000000001" customHeight="1" x14ac:dyDescent="0.25">
      <c r="A28" s="319" t="s">
        <v>93</v>
      </c>
      <c r="B28" s="320"/>
      <c r="C28" s="320"/>
      <c r="D28" s="320"/>
      <c r="E28" s="320"/>
      <c r="F28" s="320"/>
      <c r="G28" s="320"/>
      <c r="H28" s="320"/>
      <c r="I28" s="321"/>
      <c r="J28" s="89"/>
      <c r="K28" s="322" t="s">
        <v>94</v>
      </c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90"/>
      <c r="BI28" s="323" t="s">
        <v>10</v>
      </c>
      <c r="BJ28" s="324"/>
      <c r="BK28" s="324"/>
      <c r="BL28" s="324"/>
      <c r="BM28" s="324"/>
      <c r="BN28" s="324"/>
      <c r="BO28" s="324"/>
      <c r="BP28" s="324"/>
      <c r="BQ28" s="324"/>
      <c r="BR28" s="324"/>
      <c r="BS28" s="325"/>
      <c r="BT28" s="148" t="s">
        <v>44</v>
      </c>
      <c r="BU28" s="148">
        <v>0</v>
      </c>
      <c r="BV28" s="359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1"/>
      <c r="CM28" s="91">
        <v>-0.15031875913873682</v>
      </c>
    </row>
    <row r="29" spans="1:91" s="88" customFormat="1" ht="15" customHeight="1" x14ac:dyDescent="0.25">
      <c r="A29" s="319" t="s">
        <v>95</v>
      </c>
      <c r="B29" s="320"/>
      <c r="C29" s="320"/>
      <c r="D29" s="320"/>
      <c r="E29" s="320"/>
      <c r="F29" s="320"/>
      <c r="G29" s="320"/>
      <c r="H29" s="320"/>
      <c r="I29" s="321"/>
      <c r="J29" s="89"/>
      <c r="K29" s="322" t="s">
        <v>96</v>
      </c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90"/>
      <c r="BI29" s="323" t="s">
        <v>10</v>
      </c>
      <c r="BJ29" s="324"/>
      <c r="BK29" s="324"/>
      <c r="BL29" s="324"/>
      <c r="BM29" s="324"/>
      <c r="BN29" s="324"/>
      <c r="BO29" s="324"/>
      <c r="BP29" s="324"/>
      <c r="BQ29" s="324"/>
      <c r="BR29" s="324"/>
      <c r="BS29" s="325"/>
      <c r="BT29" s="148" t="s">
        <v>44</v>
      </c>
      <c r="BU29" s="148">
        <f>SUM(BU30:BU39)</f>
        <v>112369</v>
      </c>
      <c r="BV29" s="359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1"/>
      <c r="CM29" s="91">
        <v>-0.63776058280148618</v>
      </c>
    </row>
    <row r="30" spans="1:91" s="88" customFormat="1" ht="19.8" customHeight="1" x14ac:dyDescent="0.25">
      <c r="A30" s="319" t="s">
        <v>97</v>
      </c>
      <c r="B30" s="320"/>
      <c r="C30" s="320"/>
      <c r="D30" s="320"/>
      <c r="E30" s="320"/>
      <c r="F30" s="320"/>
      <c r="G30" s="320"/>
      <c r="H30" s="320"/>
      <c r="I30" s="321"/>
      <c r="J30" s="350" t="s">
        <v>98</v>
      </c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2"/>
      <c r="BI30" s="323" t="s">
        <v>10</v>
      </c>
      <c r="BJ30" s="324"/>
      <c r="BK30" s="324"/>
      <c r="BL30" s="324"/>
      <c r="BM30" s="324"/>
      <c r="BN30" s="324"/>
      <c r="BO30" s="324"/>
      <c r="BP30" s="324"/>
      <c r="BQ30" s="324"/>
      <c r="BR30" s="324"/>
      <c r="BS30" s="325"/>
      <c r="BT30" s="148" t="s">
        <v>44</v>
      </c>
      <c r="BU30" s="148">
        <v>3958.8600000000006</v>
      </c>
      <c r="BV30" s="359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1"/>
      <c r="CM30" s="91">
        <v>-0.3347185990010686</v>
      </c>
    </row>
    <row r="31" spans="1:91" s="88" customFormat="1" ht="36" customHeight="1" x14ac:dyDescent="0.25">
      <c r="A31" s="319" t="s">
        <v>99</v>
      </c>
      <c r="B31" s="320"/>
      <c r="C31" s="320"/>
      <c r="D31" s="320"/>
      <c r="E31" s="320"/>
      <c r="F31" s="320"/>
      <c r="G31" s="320"/>
      <c r="H31" s="320"/>
      <c r="I31" s="321"/>
      <c r="J31" s="331" t="s">
        <v>205</v>
      </c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3"/>
      <c r="BI31" s="323" t="s">
        <v>10</v>
      </c>
      <c r="BJ31" s="324"/>
      <c r="BK31" s="324"/>
      <c r="BL31" s="324"/>
      <c r="BM31" s="324"/>
      <c r="BN31" s="324"/>
      <c r="BO31" s="324"/>
      <c r="BP31" s="324"/>
      <c r="BQ31" s="324"/>
      <c r="BR31" s="324"/>
      <c r="BS31" s="325"/>
      <c r="BT31" s="148" t="s">
        <v>44</v>
      </c>
      <c r="BU31" s="148">
        <v>19048.75</v>
      </c>
      <c r="BV31" s="359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1"/>
      <c r="CM31" s="91">
        <v>-0.2520842102061529</v>
      </c>
    </row>
    <row r="32" spans="1:91" s="88" customFormat="1" ht="20.399999999999999" customHeight="1" x14ac:dyDescent="0.25">
      <c r="A32" s="319" t="s">
        <v>101</v>
      </c>
      <c r="B32" s="320"/>
      <c r="C32" s="320"/>
      <c r="D32" s="320"/>
      <c r="E32" s="320"/>
      <c r="F32" s="320"/>
      <c r="G32" s="320"/>
      <c r="H32" s="320"/>
      <c r="I32" s="321"/>
      <c r="J32" s="331" t="s">
        <v>207</v>
      </c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3"/>
      <c r="BI32" s="323" t="s">
        <v>10</v>
      </c>
      <c r="BJ32" s="324"/>
      <c r="BK32" s="324"/>
      <c r="BL32" s="324"/>
      <c r="BM32" s="324"/>
      <c r="BN32" s="324"/>
      <c r="BO32" s="324"/>
      <c r="BP32" s="324"/>
      <c r="BQ32" s="324"/>
      <c r="BR32" s="324"/>
      <c r="BS32" s="325"/>
      <c r="BT32" s="148" t="s">
        <v>44</v>
      </c>
      <c r="BU32" s="148">
        <v>7282.51</v>
      </c>
      <c r="BV32" s="359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1"/>
      <c r="CM32" s="91">
        <v>103.92325770741085</v>
      </c>
    </row>
    <row r="33" spans="1:91" s="88" customFormat="1" ht="20.399999999999999" customHeight="1" x14ac:dyDescent="0.25">
      <c r="A33" s="319" t="s">
        <v>103</v>
      </c>
      <c r="B33" s="320"/>
      <c r="C33" s="320"/>
      <c r="D33" s="320"/>
      <c r="E33" s="320"/>
      <c r="F33" s="320"/>
      <c r="G33" s="320"/>
      <c r="H33" s="320"/>
      <c r="I33" s="321"/>
      <c r="J33" s="331" t="s">
        <v>225</v>
      </c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3"/>
      <c r="BI33" s="323" t="s">
        <v>10</v>
      </c>
      <c r="BJ33" s="324"/>
      <c r="BK33" s="324"/>
      <c r="BL33" s="324"/>
      <c r="BM33" s="324"/>
      <c r="BN33" s="324"/>
      <c r="BO33" s="324"/>
      <c r="BP33" s="324"/>
      <c r="BQ33" s="324"/>
      <c r="BR33" s="324"/>
      <c r="BS33" s="325"/>
      <c r="BT33" s="148" t="s">
        <v>44</v>
      </c>
      <c r="BU33" s="148">
        <v>4688.84</v>
      </c>
      <c r="BV33" s="359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1"/>
      <c r="CM33" s="91">
        <v>-0.78628374790065048</v>
      </c>
    </row>
    <row r="34" spans="1:91" s="88" customFormat="1" ht="20.399999999999999" customHeight="1" x14ac:dyDescent="0.25">
      <c r="A34" s="319" t="s">
        <v>105</v>
      </c>
      <c r="B34" s="320"/>
      <c r="C34" s="320"/>
      <c r="D34" s="320"/>
      <c r="E34" s="320"/>
      <c r="F34" s="320"/>
      <c r="G34" s="320"/>
      <c r="H34" s="320"/>
      <c r="I34" s="321"/>
      <c r="J34" s="349" t="s">
        <v>226</v>
      </c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3"/>
      <c r="BI34" s="323" t="s">
        <v>10</v>
      </c>
      <c r="BJ34" s="324"/>
      <c r="BK34" s="324"/>
      <c r="BL34" s="324"/>
      <c r="BM34" s="324"/>
      <c r="BN34" s="324"/>
      <c r="BO34" s="324"/>
      <c r="BP34" s="324"/>
      <c r="BQ34" s="324"/>
      <c r="BR34" s="324"/>
      <c r="BS34" s="325"/>
      <c r="BT34" s="148" t="s">
        <v>44</v>
      </c>
      <c r="BU34" s="148">
        <v>28064.690000000002</v>
      </c>
      <c r="BV34" s="359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1"/>
      <c r="CM34" s="91">
        <v>-0.77628657614866858</v>
      </c>
    </row>
    <row r="35" spans="1:91" s="88" customFormat="1" ht="20.399999999999999" customHeight="1" x14ac:dyDescent="0.25">
      <c r="A35" s="319" t="s">
        <v>107</v>
      </c>
      <c r="B35" s="320"/>
      <c r="C35" s="320"/>
      <c r="D35" s="320"/>
      <c r="E35" s="320"/>
      <c r="F35" s="320"/>
      <c r="G35" s="320"/>
      <c r="H35" s="320"/>
      <c r="I35" s="321"/>
      <c r="J35" s="349" t="s">
        <v>100</v>
      </c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3"/>
      <c r="BI35" s="323" t="s">
        <v>10</v>
      </c>
      <c r="BJ35" s="324"/>
      <c r="BK35" s="324"/>
      <c r="BL35" s="324"/>
      <c r="BM35" s="324"/>
      <c r="BN35" s="324"/>
      <c r="BO35" s="324"/>
      <c r="BP35" s="324"/>
      <c r="BQ35" s="324"/>
      <c r="BR35" s="324"/>
      <c r="BS35" s="325"/>
      <c r="BT35" s="148" t="s">
        <v>44</v>
      </c>
      <c r="BU35" s="148">
        <v>6297.7099999999991</v>
      </c>
      <c r="BV35" s="359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1"/>
      <c r="CM35" s="91">
        <v>-0.31684633419361508</v>
      </c>
    </row>
    <row r="36" spans="1:91" s="88" customFormat="1" ht="20.399999999999999" customHeight="1" x14ac:dyDescent="0.25">
      <c r="A36" s="319" t="s">
        <v>227</v>
      </c>
      <c r="B36" s="320"/>
      <c r="C36" s="320"/>
      <c r="D36" s="320"/>
      <c r="E36" s="320"/>
      <c r="F36" s="320"/>
      <c r="G36" s="320"/>
      <c r="H36" s="320"/>
      <c r="I36" s="321"/>
      <c r="J36" s="349" t="s">
        <v>102</v>
      </c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3"/>
      <c r="BI36" s="323" t="s">
        <v>10</v>
      </c>
      <c r="BJ36" s="324"/>
      <c r="BK36" s="324"/>
      <c r="BL36" s="324"/>
      <c r="BM36" s="324"/>
      <c r="BN36" s="324"/>
      <c r="BO36" s="324"/>
      <c r="BP36" s="324"/>
      <c r="BQ36" s="324"/>
      <c r="BR36" s="324"/>
      <c r="BS36" s="325"/>
      <c r="BT36" s="148" t="s">
        <v>44</v>
      </c>
      <c r="BU36" s="148">
        <v>2256.2399999999998</v>
      </c>
      <c r="BV36" s="359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1"/>
      <c r="CM36" s="91">
        <v>-0.6597398362101512</v>
      </c>
    </row>
    <row r="37" spans="1:91" s="88" customFormat="1" ht="30" customHeight="1" x14ac:dyDescent="0.25">
      <c r="A37" s="319" t="s">
        <v>228</v>
      </c>
      <c r="B37" s="320"/>
      <c r="C37" s="320"/>
      <c r="D37" s="320"/>
      <c r="E37" s="320"/>
      <c r="F37" s="320"/>
      <c r="G37" s="320"/>
      <c r="H37" s="320"/>
      <c r="I37" s="321"/>
      <c r="J37" s="349" t="s">
        <v>104</v>
      </c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3"/>
      <c r="BI37" s="323" t="s">
        <v>10</v>
      </c>
      <c r="BJ37" s="324"/>
      <c r="BK37" s="324"/>
      <c r="BL37" s="324"/>
      <c r="BM37" s="324"/>
      <c r="BN37" s="324"/>
      <c r="BO37" s="324"/>
      <c r="BP37" s="324"/>
      <c r="BQ37" s="324"/>
      <c r="BR37" s="324"/>
      <c r="BS37" s="325"/>
      <c r="BT37" s="148" t="s">
        <v>44</v>
      </c>
      <c r="BU37" s="148">
        <v>3979.01</v>
      </c>
      <c r="BV37" s="359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1"/>
      <c r="CM37" s="91" t="e">
        <v>#DIV/0!</v>
      </c>
    </row>
    <row r="38" spans="1:91" s="88" customFormat="1" ht="30" customHeight="1" x14ac:dyDescent="0.25">
      <c r="A38" s="319" t="s">
        <v>230</v>
      </c>
      <c r="B38" s="320"/>
      <c r="C38" s="320"/>
      <c r="D38" s="320"/>
      <c r="E38" s="320"/>
      <c r="F38" s="320"/>
      <c r="G38" s="320"/>
      <c r="H38" s="320"/>
      <c r="I38" s="321"/>
      <c r="J38" s="349" t="s">
        <v>309</v>
      </c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3"/>
      <c r="BI38" s="323" t="s">
        <v>10</v>
      </c>
      <c r="BJ38" s="324"/>
      <c r="BK38" s="324"/>
      <c r="BL38" s="324"/>
      <c r="BM38" s="324"/>
      <c r="BN38" s="324"/>
      <c r="BO38" s="324"/>
      <c r="BP38" s="324"/>
      <c r="BQ38" s="324"/>
      <c r="BR38" s="324"/>
      <c r="BS38" s="325"/>
      <c r="BT38" s="148" t="s">
        <v>44</v>
      </c>
      <c r="BU38" s="148">
        <v>7560.54</v>
      </c>
      <c r="BV38" s="359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1"/>
      <c r="CM38" s="91">
        <v>9.9057258732822895E-2</v>
      </c>
    </row>
    <row r="39" spans="1:91" s="88" customFormat="1" ht="30" customHeight="1" x14ac:dyDescent="0.25">
      <c r="A39" s="319" t="s">
        <v>231</v>
      </c>
      <c r="B39" s="320"/>
      <c r="C39" s="320"/>
      <c r="D39" s="320"/>
      <c r="E39" s="320"/>
      <c r="F39" s="320"/>
      <c r="G39" s="320"/>
      <c r="H39" s="320"/>
      <c r="I39" s="321"/>
      <c r="J39" s="349" t="s">
        <v>108</v>
      </c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3"/>
      <c r="BI39" s="323" t="s">
        <v>10</v>
      </c>
      <c r="BJ39" s="324"/>
      <c r="BK39" s="324"/>
      <c r="BL39" s="324"/>
      <c r="BM39" s="324"/>
      <c r="BN39" s="324"/>
      <c r="BO39" s="324"/>
      <c r="BP39" s="324"/>
      <c r="BQ39" s="324"/>
      <c r="BR39" s="324"/>
      <c r="BS39" s="325"/>
      <c r="BT39" s="148" t="s">
        <v>44</v>
      </c>
      <c r="BU39" s="148">
        <v>29231.85</v>
      </c>
      <c r="BV39" s="359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1"/>
      <c r="CM39" s="91">
        <v>-0.77035202120380608</v>
      </c>
    </row>
    <row r="40" spans="1:91" s="88" customFormat="1" ht="30" customHeight="1" x14ac:dyDescent="0.25">
      <c r="A40" s="319" t="s">
        <v>22</v>
      </c>
      <c r="B40" s="320"/>
      <c r="C40" s="320"/>
      <c r="D40" s="320"/>
      <c r="E40" s="320"/>
      <c r="F40" s="320"/>
      <c r="G40" s="320"/>
      <c r="H40" s="320"/>
      <c r="I40" s="321"/>
      <c r="J40" s="89"/>
      <c r="K40" s="322" t="s">
        <v>23</v>
      </c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90"/>
      <c r="BI40" s="323" t="s">
        <v>10</v>
      </c>
      <c r="BJ40" s="324"/>
      <c r="BK40" s="324"/>
      <c r="BL40" s="324"/>
      <c r="BM40" s="324"/>
      <c r="BN40" s="324"/>
      <c r="BO40" s="324"/>
      <c r="BP40" s="324"/>
      <c r="BQ40" s="324"/>
      <c r="BR40" s="324"/>
      <c r="BS40" s="325"/>
      <c r="BT40" s="174">
        <f>SUM(BT41:BT47)+17212.7</f>
        <v>638522.0199999999</v>
      </c>
      <c r="BU40" s="148">
        <f>SUM(BU41:BU47)</f>
        <v>577550.87199999997</v>
      </c>
      <c r="BV40" s="359" t="s">
        <v>388</v>
      </c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1"/>
      <c r="CM40" s="91">
        <v>-0.27777607885640265</v>
      </c>
    </row>
    <row r="41" spans="1:91" s="88" customFormat="1" ht="40.799999999999997" customHeight="1" x14ac:dyDescent="0.25">
      <c r="A41" s="319" t="s">
        <v>24</v>
      </c>
      <c r="B41" s="320"/>
      <c r="C41" s="320"/>
      <c r="D41" s="320"/>
      <c r="E41" s="320"/>
      <c r="F41" s="320"/>
      <c r="G41" s="320"/>
      <c r="H41" s="320"/>
      <c r="I41" s="321"/>
      <c r="J41" s="89"/>
      <c r="K41" s="322" t="s">
        <v>337</v>
      </c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90"/>
      <c r="BI41" s="323" t="s">
        <v>10</v>
      </c>
      <c r="BJ41" s="324"/>
      <c r="BK41" s="324"/>
      <c r="BL41" s="324"/>
      <c r="BM41" s="324"/>
      <c r="BN41" s="324"/>
      <c r="BO41" s="324"/>
      <c r="BP41" s="324"/>
      <c r="BQ41" s="324"/>
      <c r="BR41" s="324"/>
      <c r="BS41" s="325"/>
      <c r="BT41" s="148">
        <v>241145.24</v>
      </c>
      <c r="BU41" s="148">
        <v>227592.78</v>
      </c>
      <c r="BV41" s="316" t="s">
        <v>339</v>
      </c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8"/>
      <c r="CM41" s="91">
        <v>-0.31549618558682013</v>
      </c>
    </row>
    <row r="42" spans="1:91" s="88" customFormat="1" ht="30.6" customHeight="1" x14ac:dyDescent="0.25">
      <c r="A42" s="319" t="s">
        <v>25</v>
      </c>
      <c r="B42" s="320"/>
      <c r="C42" s="320"/>
      <c r="D42" s="320"/>
      <c r="E42" s="320"/>
      <c r="F42" s="320"/>
      <c r="G42" s="320"/>
      <c r="H42" s="320"/>
      <c r="I42" s="321"/>
      <c r="J42" s="89"/>
      <c r="K42" s="322" t="s">
        <v>109</v>
      </c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90"/>
      <c r="BI42" s="323" t="s">
        <v>10</v>
      </c>
      <c r="BJ42" s="324"/>
      <c r="BK42" s="324"/>
      <c r="BL42" s="324"/>
      <c r="BM42" s="324"/>
      <c r="BN42" s="324"/>
      <c r="BO42" s="324"/>
      <c r="BP42" s="324"/>
      <c r="BQ42" s="324"/>
      <c r="BR42" s="324"/>
      <c r="BS42" s="325"/>
      <c r="BT42" s="148">
        <v>0</v>
      </c>
      <c r="BU42" s="148">
        <v>0</v>
      </c>
      <c r="BV42" s="331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3"/>
      <c r="CM42" s="91" t="e">
        <v>#DIV/0!</v>
      </c>
    </row>
    <row r="43" spans="1:91" s="88" customFormat="1" ht="15" customHeight="1" x14ac:dyDescent="0.25">
      <c r="A43" s="319" t="s">
        <v>27</v>
      </c>
      <c r="B43" s="320"/>
      <c r="C43" s="320"/>
      <c r="D43" s="320"/>
      <c r="E43" s="320"/>
      <c r="F43" s="320"/>
      <c r="G43" s="320"/>
      <c r="H43" s="320"/>
      <c r="I43" s="321"/>
      <c r="J43" s="89"/>
      <c r="K43" s="322" t="s">
        <v>110</v>
      </c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90"/>
      <c r="BI43" s="323" t="s">
        <v>10</v>
      </c>
      <c r="BJ43" s="324"/>
      <c r="BK43" s="324"/>
      <c r="BL43" s="324"/>
      <c r="BM43" s="324"/>
      <c r="BN43" s="324"/>
      <c r="BO43" s="324"/>
      <c r="BP43" s="324"/>
      <c r="BQ43" s="324"/>
      <c r="BR43" s="324"/>
      <c r="BS43" s="325"/>
      <c r="BT43" s="148">
        <v>106594.04</v>
      </c>
      <c r="BU43" s="148">
        <v>120112.76000000001</v>
      </c>
      <c r="BV43" s="337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9"/>
      <c r="CM43" s="91">
        <v>6.7333463677451002</v>
      </c>
    </row>
    <row r="44" spans="1:91" s="88" customFormat="1" ht="15" customHeight="1" x14ac:dyDescent="0.25">
      <c r="A44" s="319" t="s">
        <v>29</v>
      </c>
      <c r="B44" s="320"/>
      <c r="C44" s="320"/>
      <c r="D44" s="320"/>
      <c r="E44" s="320"/>
      <c r="F44" s="320"/>
      <c r="G44" s="320"/>
      <c r="H44" s="320"/>
      <c r="I44" s="321"/>
      <c r="J44" s="89"/>
      <c r="K44" s="322" t="s">
        <v>26</v>
      </c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90"/>
      <c r="BI44" s="323" t="s">
        <v>10</v>
      </c>
      <c r="BJ44" s="324"/>
      <c r="BK44" s="324"/>
      <c r="BL44" s="324"/>
      <c r="BM44" s="324"/>
      <c r="BN44" s="324"/>
      <c r="BO44" s="324"/>
      <c r="BP44" s="324"/>
      <c r="BQ44" s="324"/>
      <c r="BR44" s="324"/>
      <c r="BS44" s="325"/>
      <c r="BT44" s="148">
        <v>167473.70000000001</v>
      </c>
      <c r="BU44" s="148">
        <v>195542.83</v>
      </c>
      <c r="BV44" s="337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9"/>
      <c r="CM44" s="91">
        <v>0.57191365188768639</v>
      </c>
    </row>
    <row r="45" spans="1:91" s="88" customFormat="1" ht="27" customHeight="1" x14ac:dyDescent="0.25">
      <c r="A45" s="319" t="s">
        <v>31</v>
      </c>
      <c r="B45" s="320"/>
      <c r="C45" s="320"/>
      <c r="D45" s="320"/>
      <c r="E45" s="320"/>
      <c r="F45" s="320"/>
      <c r="G45" s="320"/>
      <c r="H45" s="320"/>
      <c r="I45" s="321"/>
      <c r="J45" s="89"/>
      <c r="K45" s="322" t="s">
        <v>28</v>
      </c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90"/>
      <c r="BI45" s="323" t="s">
        <v>10</v>
      </c>
      <c r="BJ45" s="324"/>
      <c r="BK45" s="324"/>
      <c r="BL45" s="324"/>
      <c r="BM45" s="324"/>
      <c r="BN45" s="324"/>
      <c r="BO45" s="324"/>
      <c r="BP45" s="324"/>
      <c r="BQ45" s="324"/>
      <c r="BR45" s="324"/>
      <c r="BS45" s="325"/>
      <c r="BT45" s="148">
        <v>89585.64</v>
      </c>
      <c r="BU45" s="153">
        <v>11545.352000000001</v>
      </c>
      <c r="BV45" s="337" t="s">
        <v>385</v>
      </c>
      <c r="BW45" s="338"/>
      <c r="BX45" s="338"/>
      <c r="BY45" s="338"/>
      <c r="BZ45" s="338"/>
      <c r="CA45" s="338"/>
      <c r="CB45" s="338"/>
      <c r="CC45" s="338"/>
      <c r="CD45" s="338"/>
      <c r="CE45" s="338"/>
      <c r="CF45" s="338"/>
      <c r="CG45" s="338"/>
      <c r="CH45" s="338"/>
      <c r="CI45" s="338"/>
      <c r="CJ45" s="338"/>
      <c r="CK45" s="338"/>
      <c r="CL45" s="339"/>
      <c r="CM45" s="91">
        <v>-1</v>
      </c>
    </row>
    <row r="46" spans="1:91" s="88" customFormat="1" ht="27.6" customHeight="1" x14ac:dyDescent="0.25">
      <c r="A46" s="319" t="s">
        <v>33</v>
      </c>
      <c r="B46" s="320"/>
      <c r="C46" s="320"/>
      <c r="D46" s="320"/>
      <c r="E46" s="320"/>
      <c r="F46" s="320"/>
      <c r="G46" s="320"/>
      <c r="H46" s="320"/>
      <c r="I46" s="321"/>
      <c r="J46" s="89"/>
      <c r="K46" s="322" t="s">
        <v>30</v>
      </c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90"/>
      <c r="BI46" s="323" t="s">
        <v>10</v>
      </c>
      <c r="BJ46" s="324"/>
      <c r="BK46" s="324"/>
      <c r="BL46" s="324"/>
      <c r="BM46" s="324"/>
      <c r="BN46" s="324"/>
      <c r="BO46" s="324"/>
      <c r="BP46" s="324"/>
      <c r="BQ46" s="324"/>
      <c r="BR46" s="324"/>
      <c r="BS46" s="325"/>
      <c r="BT46" s="148">
        <v>16510.7</v>
      </c>
      <c r="BU46" s="148">
        <v>22757.149999999998</v>
      </c>
      <c r="BV46" s="337" t="s">
        <v>328</v>
      </c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9"/>
      <c r="CM46" s="91">
        <v>-0.40037715730324841</v>
      </c>
    </row>
    <row r="47" spans="1:91" s="88" customFormat="1" ht="66" customHeight="1" x14ac:dyDescent="0.25">
      <c r="A47" s="319" t="s">
        <v>111</v>
      </c>
      <c r="B47" s="320"/>
      <c r="C47" s="320"/>
      <c r="D47" s="320"/>
      <c r="E47" s="320"/>
      <c r="F47" s="320"/>
      <c r="G47" s="320"/>
      <c r="H47" s="320"/>
      <c r="I47" s="321"/>
      <c r="J47" s="89"/>
      <c r="K47" s="322" t="s">
        <v>112</v>
      </c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90"/>
      <c r="BI47" s="323" t="s">
        <v>10</v>
      </c>
      <c r="BJ47" s="324"/>
      <c r="BK47" s="324"/>
      <c r="BL47" s="324"/>
      <c r="BM47" s="324"/>
      <c r="BN47" s="324"/>
      <c r="BO47" s="324"/>
      <c r="BP47" s="324"/>
      <c r="BQ47" s="324"/>
      <c r="BR47" s="324"/>
      <c r="BS47" s="325"/>
      <c r="BT47" s="148">
        <v>0</v>
      </c>
      <c r="BU47" s="148">
        <v>0</v>
      </c>
      <c r="BV47" s="331" t="s">
        <v>386</v>
      </c>
      <c r="BW47" s="332"/>
      <c r="BX47" s="332"/>
      <c r="BY47" s="332"/>
      <c r="BZ47" s="332"/>
      <c r="CA47" s="332"/>
      <c r="CB47" s="332"/>
      <c r="CC47" s="332"/>
      <c r="CD47" s="332"/>
      <c r="CE47" s="332"/>
      <c r="CF47" s="332"/>
      <c r="CG47" s="332"/>
      <c r="CH47" s="332"/>
      <c r="CI47" s="332"/>
      <c r="CJ47" s="332"/>
      <c r="CK47" s="332"/>
      <c r="CL47" s="333"/>
      <c r="CM47" s="91" t="e">
        <v>#DIV/0!</v>
      </c>
    </row>
    <row r="48" spans="1:91" s="88" customFormat="1" ht="30" customHeight="1" x14ac:dyDescent="0.25">
      <c r="A48" s="319" t="s">
        <v>113</v>
      </c>
      <c r="B48" s="320"/>
      <c r="C48" s="320"/>
      <c r="D48" s="320"/>
      <c r="E48" s="320"/>
      <c r="F48" s="320"/>
      <c r="G48" s="320"/>
      <c r="H48" s="320"/>
      <c r="I48" s="321"/>
      <c r="J48" s="89"/>
      <c r="K48" s="322" t="s">
        <v>114</v>
      </c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90"/>
      <c r="BI48" s="323" t="s">
        <v>115</v>
      </c>
      <c r="BJ48" s="324"/>
      <c r="BK48" s="324"/>
      <c r="BL48" s="324"/>
      <c r="BM48" s="324"/>
      <c r="BN48" s="324"/>
      <c r="BO48" s="324"/>
      <c r="BP48" s="324"/>
      <c r="BQ48" s="324"/>
      <c r="BR48" s="324"/>
      <c r="BS48" s="325"/>
      <c r="BT48" s="147" t="s">
        <v>44</v>
      </c>
      <c r="BU48" s="147">
        <v>1223</v>
      </c>
      <c r="BV48" s="346"/>
      <c r="BW48" s="347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8"/>
      <c r="CM48" s="91" t="e">
        <v>#DIV/0!</v>
      </c>
    </row>
    <row r="49" spans="1:91" s="88" customFormat="1" ht="111.75" customHeight="1" x14ac:dyDescent="0.25">
      <c r="A49" s="319" t="s">
        <v>116</v>
      </c>
      <c r="B49" s="320"/>
      <c r="C49" s="320"/>
      <c r="D49" s="320"/>
      <c r="E49" s="320"/>
      <c r="F49" s="320"/>
      <c r="G49" s="320"/>
      <c r="H49" s="320"/>
      <c r="I49" s="321"/>
      <c r="J49" s="89"/>
      <c r="K49" s="322" t="s">
        <v>117</v>
      </c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F49" s="322"/>
      <c r="BG49" s="322"/>
      <c r="BH49" s="90"/>
      <c r="BI49" s="323" t="s">
        <v>10</v>
      </c>
      <c r="BJ49" s="324"/>
      <c r="BK49" s="324"/>
      <c r="BL49" s="324"/>
      <c r="BM49" s="324"/>
      <c r="BN49" s="324"/>
      <c r="BO49" s="324"/>
      <c r="BP49" s="324"/>
      <c r="BQ49" s="324"/>
      <c r="BR49" s="324"/>
      <c r="BS49" s="325"/>
      <c r="BT49" s="148">
        <v>0</v>
      </c>
      <c r="BU49" s="148">
        <v>0</v>
      </c>
      <c r="BV49" s="316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8"/>
      <c r="CM49" s="91">
        <v>-1</v>
      </c>
    </row>
    <row r="50" spans="1:91" s="88" customFormat="1" ht="15" customHeight="1" x14ac:dyDescent="0.25">
      <c r="A50" s="319" t="s">
        <v>34</v>
      </c>
      <c r="B50" s="320"/>
      <c r="C50" s="320"/>
      <c r="D50" s="320"/>
      <c r="E50" s="320"/>
      <c r="F50" s="320"/>
      <c r="G50" s="320"/>
      <c r="H50" s="320"/>
      <c r="I50" s="321"/>
      <c r="J50" s="89"/>
      <c r="K50" s="322" t="s">
        <v>118</v>
      </c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90"/>
      <c r="BI50" s="323" t="s">
        <v>10</v>
      </c>
      <c r="BJ50" s="324"/>
      <c r="BK50" s="324"/>
      <c r="BL50" s="324"/>
      <c r="BM50" s="324"/>
      <c r="BN50" s="324"/>
      <c r="BO50" s="324"/>
      <c r="BP50" s="324"/>
      <c r="BQ50" s="324"/>
      <c r="BR50" s="324"/>
      <c r="BS50" s="325"/>
      <c r="BT50" s="148">
        <v>305267.7</v>
      </c>
      <c r="BU50" s="174">
        <v>310776.43825445499</v>
      </c>
      <c r="BV50" s="337" t="s">
        <v>341</v>
      </c>
      <c r="BW50" s="338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/>
      <c r="CJ50" s="338"/>
      <c r="CK50" s="338"/>
      <c r="CL50" s="339"/>
      <c r="CM50" s="91">
        <v>-3.6226195341856227E-2</v>
      </c>
    </row>
    <row r="51" spans="1:91" s="88" customFormat="1" ht="30" customHeight="1" x14ac:dyDescent="0.25">
      <c r="A51" s="319" t="s">
        <v>35</v>
      </c>
      <c r="B51" s="320"/>
      <c r="C51" s="320"/>
      <c r="D51" s="320"/>
      <c r="E51" s="320"/>
      <c r="F51" s="320"/>
      <c r="G51" s="320"/>
      <c r="H51" s="320"/>
      <c r="I51" s="321"/>
      <c r="J51" s="89"/>
      <c r="K51" s="322" t="s">
        <v>119</v>
      </c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2"/>
      <c r="AZ51" s="322"/>
      <c r="BA51" s="322"/>
      <c r="BB51" s="322"/>
      <c r="BC51" s="322"/>
      <c r="BD51" s="322"/>
      <c r="BE51" s="322"/>
      <c r="BF51" s="322"/>
      <c r="BG51" s="322"/>
      <c r="BH51" s="90"/>
      <c r="BI51" s="323" t="s">
        <v>10</v>
      </c>
      <c r="BJ51" s="324"/>
      <c r="BK51" s="324"/>
      <c r="BL51" s="324"/>
      <c r="BM51" s="324"/>
      <c r="BN51" s="324"/>
      <c r="BO51" s="324"/>
      <c r="BP51" s="324"/>
      <c r="BQ51" s="324"/>
      <c r="BR51" s="324"/>
      <c r="BS51" s="325"/>
      <c r="BT51" s="148" t="s">
        <v>350</v>
      </c>
      <c r="BU51" s="174">
        <v>61691.595008135599</v>
      </c>
      <c r="BV51" s="340"/>
      <c r="BW51" s="341"/>
      <c r="BX51" s="341"/>
      <c r="BY51" s="341"/>
      <c r="BZ51" s="341"/>
      <c r="CA51" s="341"/>
      <c r="CB51" s="341"/>
      <c r="CC51" s="341"/>
      <c r="CD51" s="341"/>
      <c r="CE51" s="341"/>
      <c r="CF51" s="341"/>
      <c r="CG51" s="341"/>
      <c r="CH51" s="341"/>
      <c r="CI51" s="341"/>
      <c r="CJ51" s="341"/>
      <c r="CK51" s="341"/>
      <c r="CL51" s="342"/>
      <c r="CM51" s="91">
        <v>0.11639016464171448</v>
      </c>
    </row>
    <row r="52" spans="1:91" s="88" customFormat="1" ht="18" customHeight="1" x14ac:dyDescent="0.25">
      <c r="A52" s="319" t="s">
        <v>36</v>
      </c>
      <c r="B52" s="320"/>
      <c r="C52" s="320"/>
      <c r="D52" s="320"/>
      <c r="E52" s="320"/>
      <c r="F52" s="320"/>
      <c r="G52" s="320"/>
      <c r="H52" s="320"/>
      <c r="I52" s="321"/>
      <c r="J52" s="89"/>
      <c r="K52" s="322" t="s">
        <v>120</v>
      </c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  <c r="AQ52" s="322"/>
      <c r="AR52" s="322"/>
      <c r="AS52" s="322"/>
      <c r="AT52" s="322"/>
      <c r="AU52" s="322"/>
      <c r="AV52" s="322"/>
      <c r="AW52" s="322"/>
      <c r="AX52" s="322"/>
      <c r="AY52" s="322"/>
      <c r="AZ52" s="322"/>
      <c r="BA52" s="322"/>
      <c r="BB52" s="322"/>
      <c r="BC52" s="322"/>
      <c r="BD52" s="322"/>
      <c r="BE52" s="322"/>
      <c r="BF52" s="322"/>
      <c r="BG52" s="322"/>
      <c r="BH52" s="90"/>
      <c r="BI52" s="323" t="s">
        <v>10</v>
      </c>
      <c r="BJ52" s="324"/>
      <c r="BK52" s="324"/>
      <c r="BL52" s="324"/>
      <c r="BM52" s="324"/>
      <c r="BN52" s="324"/>
      <c r="BO52" s="324"/>
      <c r="BP52" s="324"/>
      <c r="BQ52" s="324"/>
      <c r="BR52" s="324"/>
      <c r="BS52" s="325"/>
      <c r="BT52" s="148">
        <v>311871.59999999998</v>
      </c>
      <c r="BU52" s="174">
        <f>BU18-BU19-BU40-BU50</f>
        <v>-39761.060254454962</v>
      </c>
      <c r="BV52" s="343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5"/>
      <c r="CM52" s="91">
        <v>-0.49583991143659756</v>
      </c>
    </row>
    <row r="53" spans="1:91" s="88" customFormat="1" ht="30" customHeight="1" x14ac:dyDescent="0.25">
      <c r="A53" s="319" t="s">
        <v>37</v>
      </c>
      <c r="B53" s="320"/>
      <c r="C53" s="320"/>
      <c r="D53" s="320"/>
      <c r="E53" s="320"/>
      <c r="F53" s="320"/>
      <c r="G53" s="320"/>
      <c r="H53" s="320"/>
      <c r="I53" s="321"/>
      <c r="J53" s="89"/>
      <c r="K53" s="322" t="s">
        <v>119</v>
      </c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2"/>
      <c r="BD53" s="322"/>
      <c r="BE53" s="322"/>
      <c r="BF53" s="322"/>
      <c r="BG53" s="322"/>
      <c r="BH53" s="90"/>
      <c r="BI53" s="323" t="s">
        <v>10</v>
      </c>
      <c r="BJ53" s="324"/>
      <c r="BK53" s="324"/>
      <c r="BL53" s="324"/>
      <c r="BM53" s="324"/>
      <c r="BN53" s="324"/>
      <c r="BO53" s="324"/>
      <c r="BP53" s="324"/>
      <c r="BQ53" s="324"/>
      <c r="BR53" s="324"/>
      <c r="BS53" s="325"/>
      <c r="BT53" s="148" t="s">
        <v>350</v>
      </c>
      <c r="BU53" s="174">
        <v>0</v>
      </c>
      <c r="BV53" s="331"/>
      <c r="BW53" s="332"/>
      <c r="BX53" s="332"/>
      <c r="BY53" s="332"/>
      <c r="BZ53" s="332"/>
      <c r="CA53" s="332"/>
      <c r="CB53" s="332"/>
      <c r="CC53" s="332"/>
      <c r="CD53" s="332"/>
      <c r="CE53" s="332"/>
      <c r="CF53" s="332"/>
      <c r="CG53" s="332"/>
      <c r="CH53" s="332"/>
      <c r="CI53" s="332"/>
      <c r="CJ53" s="332"/>
      <c r="CK53" s="332"/>
      <c r="CL53" s="333"/>
      <c r="CM53" s="91" t="e">
        <v>#DIV/0!</v>
      </c>
    </row>
    <row r="54" spans="1:91" s="88" customFormat="1" ht="34.200000000000003" customHeight="1" x14ac:dyDescent="0.25">
      <c r="A54" s="319" t="s">
        <v>38</v>
      </c>
      <c r="B54" s="320"/>
      <c r="C54" s="320"/>
      <c r="D54" s="320"/>
      <c r="E54" s="320"/>
      <c r="F54" s="320"/>
      <c r="G54" s="320"/>
      <c r="H54" s="320"/>
      <c r="I54" s="321"/>
      <c r="J54" s="89"/>
      <c r="K54" s="322" t="s">
        <v>39</v>
      </c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  <c r="BC54" s="322"/>
      <c r="BD54" s="322"/>
      <c r="BE54" s="322"/>
      <c r="BF54" s="322"/>
      <c r="BG54" s="322"/>
      <c r="BH54" s="90"/>
      <c r="BI54" s="323" t="s">
        <v>10</v>
      </c>
      <c r="BJ54" s="324"/>
      <c r="BK54" s="324"/>
      <c r="BL54" s="324"/>
      <c r="BM54" s="324"/>
      <c r="BN54" s="324"/>
      <c r="BO54" s="324"/>
      <c r="BP54" s="324"/>
      <c r="BQ54" s="324"/>
      <c r="BR54" s="324"/>
      <c r="BS54" s="325"/>
      <c r="BT54" s="148">
        <v>57360.158292148102</v>
      </c>
      <c r="BU54" s="146" t="s">
        <v>44</v>
      </c>
      <c r="BV54" s="331"/>
      <c r="BW54" s="332"/>
      <c r="BX54" s="332"/>
      <c r="BY54" s="332"/>
      <c r="BZ54" s="332"/>
      <c r="CA54" s="332"/>
      <c r="CB54" s="332"/>
      <c r="CC54" s="332"/>
      <c r="CD54" s="332"/>
      <c r="CE54" s="332"/>
      <c r="CF54" s="332"/>
      <c r="CG54" s="332"/>
      <c r="CH54" s="332"/>
      <c r="CI54" s="332"/>
      <c r="CJ54" s="332"/>
      <c r="CK54" s="332"/>
      <c r="CL54" s="333"/>
      <c r="CM54" s="91">
        <v>-1</v>
      </c>
    </row>
    <row r="55" spans="1:91" s="88" customFormat="1" ht="30" customHeight="1" x14ac:dyDescent="0.25">
      <c r="A55" s="319" t="s">
        <v>49</v>
      </c>
      <c r="B55" s="320"/>
      <c r="C55" s="320"/>
      <c r="D55" s="320"/>
      <c r="E55" s="320"/>
      <c r="F55" s="320"/>
      <c r="G55" s="320"/>
      <c r="H55" s="320"/>
      <c r="I55" s="321"/>
      <c r="J55" s="89"/>
      <c r="K55" s="322" t="s">
        <v>121</v>
      </c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22"/>
      <c r="BE55" s="322"/>
      <c r="BF55" s="322"/>
      <c r="BG55" s="322"/>
      <c r="BH55" s="90"/>
      <c r="BI55" s="323" t="s">
        <v>10</v>
      </c>
      <c r="BJ55" s="324"/>
      <c r="BK55" s="324"/>
      <c r="BL55" s="324"/>
      <c r="BM55" s="324"/>
      <c r="BN55" s="324"/>
      <c r="BO55" s="324"/>
      <c r="BP55" s="324"/>
      <c r="BQ55" s="324"/>
      <c r="BR55" s="324"/>
      <c r="BS55" s="325"/>
      <c r="BT55" s="148">
        <f>'[3]Анализ фактических расходов'!$AK$104+'[3]Анализ фактических расходов'!$AK$105</f>
        <v>-283877</v>
      </c>
      <c r="BU55" s="146" t="s">
        <v>44</v>
      </c>
      <c r="BV55" s="331"/>
      <c r="BW55" s="332"/>
      <c r="BX55" s="332"/>
      <c r="BY55" s="332"/>
      <c r="BZ55" s="332"/>
      <c r="CA55" s="332"/>
      <c r="CB55" s="332"/>
      <c r="CC55" s="332"/>
      <c r="CD55" s="332"/>
      <c r="CE55" s="332"/>
      <c r="CF55" s="332"/>
      <c r="CG55" s="332"/>
      <c r="CH55" s="332"/>
      <c r="CI55" s="332"/>
      <c r="CJ55" s="332"/>
      <c r="CK55" s="332"/>
      <c r="CL55" s="333"/>
      <c r="CM55" s="91" t="e">
        <v>#DIV/0!</v>
      </c>
    </row>
    <row r="56" spans="1:91" s="88" customFormat="1" x14ac:dyDescent="0.25">
      <c r="A56" s="319" t="s">
        <v>122</v>
      </c>
      <c r="B56" s="320"/>
      <c r="C56" s="320"/>
      <c r="D56" s="320"/>
      <c r="E56" s="320"/>
      <c r="F56" s="320"/>
      <c r="G56" s="320"/>
      <c r="H56" s="320"/>
      <c r="I56" s="321"/>
      <c r="J56" s="89"/>
      <c r="K56" s="322" t="s">
        <v>123</v>
      </c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90"/>
      <c r="BI56" s="323" t="s">
        <v>10</v>
      </c>
      <c r="BJ56" s="324"/>
      <c r="BK56" s="324"/>
      <c r="BL56" s="324"/>
      <c r="BM56" s="324"/>
      <c r="BN56" s="324"/>
      <c r="BO56" s="324"/>
      <c r="BP56" s="324"/>
      <c r="BQ56" s="324"/>
      <c r="BR56" s="324"/>
      <c r="BS56" s="325"/>
      <c r="BT56" s="148">
        <v>52409.4</v>
      </c>
      <c r="BU56" s="148" t="s">
        <v>44</v>
      </c>
      <c r="BV56" s="331"/>
      <c r="BW56" s="332"/>
      <c r="BX56" s="332"/>
      <c r="BY56" s="332"/>
      <c r="BZ56" s="332"/>
      <c r="CA56" s="332"/>
      <c r="CB56" s="332"/>
      <c r="CC56" s="332"/>
      <c r="CD56" s="332"/>
      <c r="CE56" s="332"/>
      <c r="CF56" s="332"/>
      <c r="CG56" s="332"/>
      <c r="CH56" s="332"/>
      <c r="CI56" s="332"/>
      <c r="CJ56" s="332"/>
      <c r="CK56" s="332"/>
      <c r="CL56" s="333"/>
      <c r="CM56" s="91" t="e">
        <v>#DIV/0!</v>
      </c>
    </row>
    <row r="57" spans="1:91" s="88" customFormat="1" x14ac:dyDescent="0.25">
      <c r="A57" s="319" t="s">
        <v>124</v>
      </c>
      <c r="B57" s="320"/>
      <c r="C57" s="320"/>
      <c r="D57" s="320"/>
      <c r="E57" s="320"/>
      <c r="F57" s="320"/>
      <c r="G57" s="320"/>
      <c r="H57" s="320"/>
      <c r="I57" s="321"/>
      <c r="J57" s="89"/>
      <c r="K57" s="322" t="s">
        <v>125</v>
      </c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2"/>
      <c r="BB57" s="322"/>
      <c r="BC57" s="322"/>
      <c r="BD57" s="322"/>
      <c r="BE57" s="322"/>
      <c r="BF57" s="322"/>
      <c r="BG57" s="322"/>
      <c r="BH57" s="90"/>
      <c r="BI57" s="323" t="s">
        <v>10</v>
      </c>
      <c r="BJ57" s="324"/>
      <c r="BK57" s="324"/>
      <c r="BL57" s="324"/>
      <c r="BM57" s="324"/>
      <c r="BN57" s="324"/>
      <c r="BO57" s="324"/>
      <c r="BP57" s="324"/>
      <c r="BQ57" s="324"/>
      <c r="BR57" s="324"/>
      <c r="BS57" s="325"/>
      <c r="BT57" s="148">
        <v>30833.599999999999</v>
      </c>
      <c r="BU57" s="148" t="s">
        <v>44</v>
      </c>
      <c r="BV57" s="331"/>
      <c r="BW57" s="332"/>
      <c r="BX57" s="332"/>
      <c r="BY57" s="332"/>
      <c r="BZ57" s="332"/>
      <c r="CA57" s="332"/>
      <c r="CB57" s="332"/>
      <c r="CC57" s="332"/>
      <c r="CD57" s="332"/>
      <c r="CE57" s="332"/>
      <c r="CF57" s="332"/>
      <c r="CG57" s="332"/>
      <c r="CH57" s="332"/>
      <c r="CI57" s="332"/>
      <c r="CJ57" s="332"/>
      <c r="CK57" s="332"/>
      <c r="CL57" s="333"/>
      <c r="CM57" s="91" t="e">
        <v>#DIV/0!</v>
      </c>
    </row>
    <row r="58" spans="1:91" s="88" customFormat="1" ht="30" hidden="1" customHeight="1" x14ac:dyDescent="0.25">
      <c r="A58" s="319" t="s">
        <v>40</v>
      </c>
      <c r="B58" s="320"/>
      <c r="C58" s="320"/>
      <c r="D58" s="320"/>
      <c r="E58" s="320"/>
      <c r="F58" s="320"/>
      <c r="G58" s="320"/>
      <c r="H58" s="320"/>
      <c r="I58" s="321"/>
      <c r="J58" s="89"/>
      <c r="K58" s="322" t="s">
        <v>210</v>
      </c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90"/>
      <c r="BI58" s="323" t="s">
        <v>10</v>
      </c>
      <c r="BJ58" s="324"/>
      <c r="BK58" s="324"/>
      <c r="BL58" s="324"/>
      <c r="BM58" s="324"/>
      <c r="BN58" s="324"/>
      <c r="BO58" s="324"/>
      <c r="BP58" s="324"/>
      <c r="BQ58" s="324"/>
      <c r="BR58" s="324"/>
      <c r="BS58" s="325"/>
      <c r="BT58" s="148"/>
      <c r="BU58" s="148"/>
      <c r="BV58" s="331"/>
      <c r="BW58" s="332"/>
      <c r="BX58" s="332"/>
      <c r="BY58" s="332"/>
      <c r="BZ58" s="332"/>
      <c r="CA58" s="332"/>
      <c r="CB58" s="332"/>
      <c r="CC58" s="332"/>
      <c r="CD58" s="332"/>
      <c r="CE58" s="332"/>
      <c r="CF58" s="332"/>
      <c r="CG58" s="332"/>
      <c r="CH58" s="332"/>
      <c r="CI58" s="332"/>
      <c r="CJ58" s="332"/>
      <c r="CK58" s="332"/>
      <c r="CL58" s="333"/>
      <c r="CM58" s="91" t="e">
        <v>#DIV/0!</v>
      </c>
    </row>
    <row r="59" spans="1:91" s="88" customFormat="1" ht="43.5" customHeight="1" x14ac:dyDescent="0.25">
      <c r="A59" s="319" t="s">
        <v>41</v>
      </c>
      <c r="B59" s="320"/>
      <c r="C59" s="320"/>
      <c r="D59" s="320"/>
      <c r="E59" s="320"/>
      <c r="F59" s="320"/>
      <c r="G59" s="320"/>
      <c r="H59" s="320"/>
      <c r="I59" s="321"/>
      <c r="J59" s="89"/>
      <c r="K59" s="322" t="s">
        <v>126</v>
      </c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322"/>
      <c r="BF59" s="322"/>
      <c r="BG59" s="322"/>
      <c r="BH59" s="90"/>
      <c r="BI59" s="323" t="s">
        <v>10</v>
      </c>
      <c r="BJ59" s="324"/>
      <c r="BK59" s="324"/>
      <c r="BL59" s="324"/>
      <c r="BM59" s="324"/>
      <c r="BN59" s="324"/>
      <c r="BO59" s="324"/>
      <c r="BP59" s="324"/>
      <c r="BQ59" s="324"/>
      <c r="BR59" s="324"/>
      <c r="BS59" s="325"/>
      <c r="BT59" s="148">
        <v>405281</v>
      </c>
      <c r="BU59" s="148">
        <v>520638.62</v>
      </c>
      <c r="BV59" s="334" t="s">
        <v>330</v>
      </c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6"/>
      <c r="CM59" s="91">
        <v>3.0943486168178769E-2</v>
      </c>
    </row>
    <row r="60" spans="1:91" s="88" customFormat="1" ht="15" customHeight="1" x14ac:dyDescent="0.25">
      <c r="A60" s="319" t="s">
        <v>12</v>
      </c>
      <c r="B60" s="320"/>
      <c r="C60" s="320"/>
      <c r="D60" s="320"/>
      <c r="E60" s="320"/>
      <c r="F60" s="320"/>
      <c r="G60" s="320"/>
      <c r="H60" s="320"/>
      <c r="I60" s="321"/>
      <c r="J60" s="89"/>
      <c r="K60" s="322" t="s">
        <v>127</v>
      </c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90"/>
      <c r="BI60" s="323" t="s">
        <v>304</v>
      </c>
      <c r="BJ60" s="324"/>
      <c r="BK60" s="324"/>
      <c r="BL60" s="324"/>
      <c r="BM60" s="324"/>
      <c r="BN60" s="324"/>
      <c r="BO60" s="324"/>
      <c r="BP60" s="324"/>
      <c r="BQ60" s="324"/>
      <c r="BR60" s="324"/>
      <c r="BS60" s="325"/>
      <c r="BT60" s="146">
        <v>257.39999999999998</v>
      </c>
      <c r="BU60" s="146">
        <v>316.64960840000015</v>
      </c>
      <c r="BV60" s="316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8"/>
      <c r="CM60" s="91">
        <v>4.1188464899504673E-2</v>
      </c>
    </row>
    <row r="61" spans="1:91" s="88" customFormat="1" ht="41.25" customHeight="1" x14ac:dyDescent="0.25">
      <c r="A61" s="319" t="s">
        <v>22</v>
      </c>
      <c r="B61" s="320"/>
      <c r="C61" s="320"/>
      <c r="D61" s="320"/>
      <c r="E61" s="320"/>
      <c r="F61" s="320"/>
      <c r="G61" s="320"/>
      <c r="H61" s="320"/>
      <c r="I61" s="321"/>
      <c r="J61" s="89"/>
      <c r="K61" s="322" t="s">
        <v>129</v>
      </c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90"/>
      <c r="BI61" s="323" t="s">
        <v>305</v>
      </c>
      <c r="BJ61" s="324"/>
      <c r="BK61" s="324"/>
      <c r="BL61" s="324"/>
      <c r="BM61" s="324"/>
      <c r="BN61" s="324"/>
      <c r="BO61" s="324"/>
      <c r="BP61" s="324"/>
      <c r="BQ61" s="324"/>
      <c r="BR61" s="324"/>
      <c r="BS61" s="325"/>
      <c r="BT61" s="146">
        <f>BT59/BT60</f>
        <v>1574.5182595182596</v>
      </c>
      <c r="BU61" s="146">
        <f>BU59/BU60</f>
        <v>1644.2105285736388</v>
      </c>
      <c r="BV61" s="334" t="s">
        <v>343</v>
      </c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6"/>
      <c r="CM61" s="91">
        <v>-9.8396967280220959E-3</v>
      </c>
    </row>
    <row r="62" spans="1:91" s="88" customFormat="1" ht="15" customHeight="1" x14ac:dyDescent="0.25">
      <c r="A62" s="319" t="s">
        <v>42</v>
      </c>
      <c r="B62" s="320"/>
      <c r="C62" s="320"/>
      <c r="D62" s="320"/>
      <c r="E62" s="320"/>
      <c r="F62" s="320"/>
      <c r="G62" s="320"/>
      <c r="H62" s="320"/>
      <c r="I62" s="321"/>
      <c r="J62" s="89"/>
      <c r="K62" s="322" t="s">
        <v>131</v>
      </c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322"/>
      <c r="AT62" s="322"/>
      <c r="AU62" s="322"/>
      <c r="AV62" s="322"/>
      <c r="AW62" s="322"/>
      <c r="AX62" s="322"/>
      <c r="AY62" s="322"/>
      <c r="AZ62" s="322"/>
      <c r="BA62" s="322"/>
      <c r="BB62" s="322"/>
      <c r="BC62" s="322"/>
      <c r="BD62" s="322"/>
      <c r="BE62" s="322"/>
      <c r="BF62" s="322"/>
      <c r="BG62" s="322"/>
      <c r="BH62" s="90"/>
      <c r="BI62" s="323" t="s">
        <v>44</v>
      </c>
      <c r="BJ62" s="324"/>
      <c r="BK62" s="324"/>
      <c r="BL62" s="324"/>
      <c r="BM62" s="324"/>
      <c r="BN62" s="324"/>
      <c r="BO62" s="324"/>
      <c r="BP62" s="324"/>
      <c r="BQ62" s="324"/>
      <c r="BR62" s="324"/>
      <c r="BS62" s="325"/>
      <c r="BT62" s="146" t="s">
        <v>44</v>
      </c>
      <c r="BU62" s="146" t="s">
        <v>44</v>
      </c>
      <c r="BV62" s="316" t="s">
        <v>44</v>
      </c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8"/>
      <c r="CM62" s="91" t="e">
        <v>#VALUE!</v>
      </c>
    </row>
    <row r="63" spans="1:91" s="88" customFormat="1" ht="29.25" customHeight="1" x14ac:dyDescent="0.25">
      <c r="A63" s="319" t="s">
        <v>11</v>
      </c>
      <c r="B63" s="320"/>
      <c r="C63" s="320"/>
      <c r="D63" s="320"/>
      <c r="E63" s="320"/>
      <c r="F63" s="320"/>
      <c r="G63" s="320"/>
      <c r="H63" s="320"/>
      <c r="I63" s="321"/>
      <c r="J63" s="89"/>
      <c r="K63" s="322" t="s">
        <v>132</v>
      </c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2"/>
      <c r="BB63" s="322"/>
      <c r="BC63" s="322"/>
      <c r="BD63" s="322"/>
      <c r="BE63" s="322"/>
      <c r="BF63" s="322"/>
      <c r="BG63" s="322"/>
      <c r="BH63" s="90"/>
      <c r="BI63" s="323" t="s">
        <v>43</v>
      </c>
      <c r="BJ63" s="324"/>
      <c r="BK63" s="324"/>
      <c r="BL63" s="324"/>
      <c r="BM63" s="324"/>
      <c r="BN63" s="324"/>
      <c r="BO63" s="324"/>
      <c r="BP63" s="324"/>
      <c r="BQ63" s="324"/>
      <c r="BR63" s="324"/>
      <c r="BS63" s="325"/>
      <c r="BT63" s="146">
        <v>11</v>
      </c>
      <c r="BU63" s="146" t="s">
        <v>44</v>
      </c>
      <c r="BV63" s="316" t="s">
        <v>44</v>
      </c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8"/>
      <c r="CM63" s="91" t="e">
        <v>#VALUE!</v>
      </c>
    </row>
    <row r="64" spans="1:91" s="88" customFormat="1" ht="24" customHeight="1" x14ac:dyDescent="0.25">
      <c r="A64" s="319" t="s">
        <v>12</v>
      </c>
      <c r="B64" s="320"/>
      <c r="C64" s="320"/>
      <c r="D64" s="320"/>
      <c r="E64" s="320"/>
      <c r="F64" s="320"/>
      <c r="G64" s="320"/>
      <c r="H64" s="320"/>
      <c r="I64" s="321"/>
      <c r="J64" s="89"/>
      <c r="K64" s="322" t="s">
        <v>45</v>
      </c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322"/>
      <c r="AV64" s="322"/>
      <c r="AW64" s="322"/>
      <c r="AX64" s="322"/>
      <c r="AY64" s="322"/>
      <c r="AZ64" s="322"/>
      <c r="BA64" s="322"/>
      <c r="BB64" s="322"/>
      <c r="BC64" s="322"/>
      <c r="BD64" s="322"/>
      <c r="BE64" s="322"/>
      <c r="BF64" s="322"/>
      <c r="BG64" s="322"/>
      <c r="BH64" s="90"/>
      <c r="BI64" s="323" t="s">
        <v>43</v>
      </c>
      <c r="BJ64" s="324"/>
      <c r="BK64" s="324"/>
      <c r="BL64" s="324"/>
      <c r="BM64" s="324"/>
      <c r="BN64" s="324"/>
      <c r="BO64" s="324"/>
      <c r="BP64" s="324"/>
      <c r="BQ64" s="324"/>
      <c r="BR64" s="324"/>
      <c r="BS64" s="325"/>
      <c r="BT64" s="146">
        <v>11</v>
      </c>
      <c r="BU64" s="146" t="s">
        <v>44</v>
      </c>
      <c r="BV64" s="316" t="s">
        <v>44</v>
      </c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8"/>
      <c r="CM64" s="91" t="e">
        <v>#VALUE!</v>
      </c>
    </row>
    <row r="65" spans="1:91" s="88" customFormat="1" ht="57" customHeight="1" x14ac:dyDescent="0.25">
      <c r="A65" s="319" t="s">
        <v>133</v>
      </c>
      <c r="B65" s="320"/>
      <c r="C65" s="320"/>
      <c r="D65" s="320"/>
      <c r="E65" s="320"/>
      <c r="F65" s="320"/>
      <c r="G65" s="320"/>
      <c r="H65" s="320"/>
      <c r="I65" s="321"/>
      <c r="J65" s="89"/>
      <c r="K65" s="322" t="s">
        <v>134</v>
      </c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  <c r="AV65" s="322"/>
      <c r="AW65" s="322"/>
      <c r="AX65" s="322"/>
      <c r="AY65" s="322"/>
      <c r="AZ65" s="322"/>
      <c r="BA65" s="322"/>
      <c r="BB65" s="322"/>
      <c r="BC65" s="322"/>
      <c r="BD65" s="322"/>
      <c r="BE65" s="322"/>
      <c r="BF65" s="322"/>
      <c r="BG65" s="322"/>
      <c r="BH65" s="90"/>
      <c r="BI65" s="323" t="s">
        <v>44</v>
      </c>
      <c r="BJ65" s="324"/>
      <c r="BK65" s="324"/>
      <c r="BL65" s="324"/>
      <c r="BM65" s="324"/>
      <c r="BN65" s="324"/>
      <c r="BO65" s="324"/>
      <c r="BP65" s="324"/>
      <c r="BQ65" s="324"/>
      <c r="BR65" s="324"/>
      <c r="BS65" s="325"/>
      <c r="BT65" s="57" t="s">
        <v>44</v>
      </c>
      <c r="BU65" s="57" t="s">
        <v>44</v>
      </c>
      <c r="BV65" s="316" t="s">
        <v>44</v>
      </c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8"/>
      <c r="CM65" s="91" t="e">
        <v>#VALUE!</v>
      </c>
    </row>
    <row r="66" spans="1:91" s="88" customFormat="1" ht="30" customHeight="1" x14ac:dyDescent="0.25">
      <c r="A66" s="319" t="s">
        <v>11</v>
      </c>
      <c r="B66" s="320"/>
      <c r="C66" s="320"/>
      <c r="D66" s="320"/>
      <c r="E66" s="320"/>
      <c r="F66" s="320"/>
      <c r="G66" s="320"/>
      <c r="H66" s="320"/>
      <c r="I66" s="321"/>
      <c r="J66" s="89"/>
      <c r="K66" s="322" t="s">
        <v>135</v>
      </c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  <c r="AW66" s="322"/>
      <c r="AX66" s="322"/>
      <c r="AY66" s="322"/>
      <c r="AZ66" s="322"/>
      <c r="BA66" s="322"/>
      <c r="BB66" s="322"/>
      <c r="BC66" s="322"/>
      <c r="BD66" s="322"/>
      <c r="BE66" s="322"/>
      <c r="BF66" s="322"/>
      <c r="BG66" s="322"/>
      <c r="BH66" s="90"/>
      <c r="BI66" s="323" t="s">
        <v>136</v>
      </c>
      <c r="BJ66" s="324"/>
      <c r="BK66" s="324"/>
      <c r="BL66" s="324"/>
      <c r="BM66" s="324"/>
      <c r="BN66" s="324"/>
      <c r="BO66" s="324"/>
      <c r="BP66" s="324"/>
      <c r="BQ66" s="324"/>
      <c r="BR66" s="324"/>
      <c r="BS66" s="325"/>
      <c r="BT66" s="57" t="s">
        <v>350</v>
      </c>
      <c r="BU66" s="130">
        <v>113543</v>
      </c>
      <c r="BV66" s="331"/>
      <c r="BW66" s="332"/>
      <c r="BX66" s="332"/>
      <c r="BY66" s="332"/>
      <c r="BZ66" s="332"/>
      <c r="CA66" s="332"/>
      <c r="CB66" s="332"/>
      <c r="CC66" s="332"/>
      <c r="CD66" s="332"/>
      <c r="CE66" s="332"/>
      <c r="CF66" s="332"/>
      <c r="CG66" s="332"/>
      <c r="CH66" s="332"/>
      <c r="CI66" s="332"/>
      <c r="CJ66" s="332"/>
      <c r="CK66" s="332"/>
      <c r="CL66" s="333"/>
      <c r="CM66" s="91" t="e">
        <v>#VALUE!</v>
      </c>
    </row>
    <row r="67" spans="1:91" s="88" customFormat="1" ht="15" customHeight="1" x14ac:dyDescent="0.25">
      <c r="A67" s="319" t="s">
        <v>46</v>
      </c>
      <c r="B67" s="320"/>
      <c r="C67" s="320"/>
      <c r="D67" s="320"/>
      <c r="E67" s="320"/>
      <c r="F67" s="320"/>
      <c r="G67" s="320"/>
      <c r="H67" s="320"/>
      <c r="I67" s="321"/>
      <c r="J67" s="89"/>
      <c r="K67" s="322" t="s">
        <v>137</v>
      </c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322"/>
      <c r="AZ67" s="322"/>
      <c r="BA67" s="322"/>
      <c r="BB67" s="322"/>
      <c r="BC67" s="322"/>
      <c r="BD67" s="322"/>
      <c r="BE67" s="322"/>
      <c r="BF67" s="322"/>
      <c r="BG67" s="322"/>
      <c r="BH67" s="90"/>
      <c r="BI67" s="323" t="s">
        <v>138</v>
      </c>
      <c r="BJ67" s="324"/>
      <c r="BK67" s="324"/>
      <c r="BL67" s="324"/>
      <c r="BM67" s="324"/>
      <c r="BN67" s="324"/>
      <c r="BO67" s="324"/>
      <c r="BP67" s="324"/>
      <c r="BQ67" s="324"/>
      <c r="BR67" s="324"/>
      <c r="BS67" s="325"/>
      <c r="BT67" s="120" t="s">
        <v>350</v>
      </c>
      <c r="BU67" s="57">
        <f>SUM(BU68:BU70)</f>
        <v>1930.7</v>
      </c>
      <c r="BV67" s="331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3"/>
      <c r="CM67" s="91" t="e">
        <v>#VALUE!</v>
      </c>
    </row>
    <row r="68" spans="1:91" s="88" customFormat="1" ht="27" customHeight="1" x14ac:dyDescent="0.25">
      <c r="A68" s="319" t="s">
        <v>56</v>
      </c>
      <c r="B68" s="320"/>
      <c r="C68" s="320"/>
      <c r="D68" s="320"/>
      <c r="E68" s="320"/>
      <c r="F68" s="320"/>
      <c r="G68" s="320"/>
      <c r="H68" s="320"/>
      <c r="I68" s="321"/>
      <c r="J68" s="125"/>
      <c r="K68" s="322" t="s">
        <v>233</v>
      </c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2"/>
      <c r="AV68" s="322"/>
      <c r="AW68" s="322"/>
      <c r="AX68" s="322"/>
      <c r="AY68" s="322"/>
      <c r="AZ68" s="322"/>
      <c r="BA68" s="322"/>
      <c r="BB68" s="322"/>
      <c r="BC68" s="322"/>
      <c r="BD68" s="322"/>
      <c r="BE68" s="322"/>
      <c r="BF68" s="322"/>
      <c r="BG68" s="322"/>
      <c r="BH68" s="124"/>
      <c r="BI68" s="323" t="s">
        <v>138</v>
      </c>
      <c r="BJ68" s="324"/>
      <c r="BK68" s="324"/>
      <c r="BL68" s="324"/>
      <c r="BM68" s="324"/>
      <c r="BN68" s="324"/>
      <c r="BO68" s="324"/>
      <c r="BP68" s="324"/>
      <c r="BQ68" s="324"/>
      <c r="BR68" s="324"/>
      <c r="BS68" s="325"/>
      <c r="BT68" s="120" t="s">
        <v>350</v>
      </c>
      <c r="BU68" s="57">
        <v>1224.4000000000001</v>
      </c>
      <c r="BV68" s="316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8"/>
      <c r="CM68" s="91"/>
    </row>
    <row r="69" spans="1:91" s="88" customFormat="1" ht="27.6" customHeight="1" x14ac:dyDescent="0.25">
      <c r="A69" s="319" t="s">
        <v>58</v>
      </c>
      <c r="B69" s="320"/>
      <c r="C69" s="320"/>
      <c r="D69" s="320"/>
      <c r="E69" s="320"/>
      <c r="F69" s="320"/>
      <c r="G69" s="320"/>
      <c r="H69" s="320"/>
      <c r="I69" s="321"/>
      <c r="J69" s="125"/>
      <c r="K69" s="322" t="s">
        <v>318</v>
      </c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  <c r="AW69" s="322"/>
      <c r="AX69" s="322"/>
      <c r="AY69" s="322"/>
      <c r="AZ69" s="322"/>
      <c r="BA69" s="322"/>
      <c r="BB69" s="322"/>
      <c r="BC69" s="322"/>
      <c r="BD69" s="322"/>
      <c r="BE69" s="322"/>
      <c r="BF69" s="322"/>
      <c r="BG69" s="322"/>
      <c r="BH69" s="124"/>
      <c r="BI69" s="323" t="s">
        <v>138</v>
      </c>
      <c r="BJ69" s="324"/>
      <c r="BK69" s="324"/>
      <c r="BL69" s="324"/>
      <c r="BM69" s="324"/>
      <c r="BN69" s="324"/>
      <c r="BO69" s="324"/>
      <c r="BP69" s="324"/>
      <c r="BQ69" s="324"/>
      <c r="BR69" s="324"/>
      <c r="BS69" s="325"/>
      <c r="BT69" s="120" t="s">
        <v>350</v>
      </c>
      <c r="BU69" s="57">
        <v>205.56</v>
      </c>
      <c r="BV69" s="316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8"/>
      <c r="CM69" s="91"/>
    </row>
    <row r="70" spans="1:91" s="88" customFormat="1" ht="25.2" customHeight="1" x14ac:dyDescent="0.25">
      <c r="A70" s="319" t="s">
        <v>211</v>
      </c>
      <c r="B70" s="320"/>
      <c r="C70" s="320"/>
      <c r="D70" s="320"/>
      <c r="E70" s="320"/>
      <c r="F70" s="320"/>
      <c r="G70" s="320"/>
      <c r="H70" s="320"/>
      <c r="I70" s="321"/>
      <c r="J70" s="125"/>
      <c r="K70" s="322" t="s">
        <v>319</v>
      </c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322"/>
      <c r="AU70" s="322"/>
      <c r="AV70" s="322"/>
      <c r="AW70" s="322"/>
      <c r="AX70" s="322"/>
      <c r="AY70" s="322"/>
      <c r="AZ70" s="322"/>
      <c r="BA70" s="322"/>
      <c r="BB70" s="322"/>
      <c r="BC70" s="322"/>
      <c r="BD70" s="322"/>
      <c r="BE70" s="322"/>
      <c r="BF70" s="322"/>
      <c r="BG70" s="322"/>
      <c r="BH70" s="124"/>
      <c r="BI70" s="323" t="s">
        <v>138</v>
      </c>
      <c r="BJ70" s="324"/>
      <c r="BK70" s="324"/>
      <c r="BL70" s="324"/>
      <c r="BM70" s="324"/>
      <c r="BN70" s="324"/>
      <c r="BO70" s="324"/>
      <c r="BP70" s="324"/>
      <c r="BQ70" s="324"/>
      <c r="BR70" s="324"/>
      <c r="BS70" s="325"/>
      <c r="BT70" s="120" t="s">
        <v>350</v>
      </c>
      <c r="BU70" s="57">
        <v>500.74</v>
      </c>
      <c r="BV70" s="316"/>
      <c r="BW70" s="317"/>
      <c r="BX70" s="317"/>
      <c r="BY70" s="317"/>
      <c r="BZ70" s="317"/>
      <c r="CA70" s="317"/>
      <c r="CB70" s="317"/>
      <c r="CC70" s="317"/>
      <c r="CD70" s="317"/>
      <c r="CE70" s="317"/>
      <c r="CF70" s="317"/>
      <c r="CG70" s="317"/>
      <c r="CH70" s="317"/>
      <c r="CI70" s="317"/>
      <c r="CJ70" s="317"/>
      <c r="CK70" s="317"/>
      <c r="CL70" s="318"/>
      <c r="CM70" s="91"/>
    </row>
    <row r="71" spans="1:91" s="88" customFormat="1" ht="47.25" customHeight="1" x14ac:dyDescent="0.25">
      <c r="A71" s="319" t="s">
        <v>317</v>
      </c>
      <c r="B71" s="320"/>
      <c r="C71" s="320"/>
      <c r="D71" s="320"/>
      <c r="E71" s="320"/>
      <c r="F71" s="320"/>
      <c r="G71" s="320"/>
      <c r="H71" s="320"/>
      <c r="I71" s="321"/>
      <c r="J71" s="89"/>
      <c r="K71" s="322" t="s">
        <v>320</v>
      </c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2"/>
      <c r="AM71" s="322"/>
      <c r="AN71" s="322"/>
      <c r="AO71" s="322"/>
      <c r="AP71" s="322"/>
      <c r="AQ71" s="322"/>
      <c r="AR71" s="322"/>
      <c r="AS71" s="322"/>
      <c r="AT71" s="322"/>
      <c r="AU71" s="322"/>
      <c r="AV71" s="322"/>
      <c r="AW71" s="322"/>
      <c r="AX71" s="322"/>
      <c r="AY71" s="322"/>
      <c r="AZ71" s="322"/>
      <c r="BA71" s="322"/>
      <c r="BB71" s="322"/>
      <c r="BC71" s="322"/>
      <c r="BD71" s="322"/>
      <c r="BE71" s="322"/>
      <c r="BF71" s="322"/>
      <c r="BG71" s="322"/>
      <c r="BH71" s="90"/>
      <c r="BI71" s="323" t="s">
        <v>138</v>
      </c>
      <c r="BJ71" s="324"/>
      <c r="BK71" s="324"/>
      <c r="BL71" s="324"/>
      <c r="BM71" s="324"/>
      <c r="BN71" s="324"/>
      <c r="BO71" s="324"/>
      <c r="BP71" s="324"/>
      <c r="BQ71" s="324"/>
      <c r="BR71" s="324"/>
      <c r="BS71" s="325"/>
      <c r="BT71" s="120" t="s">
        <v>350</v>
      </c>
      <c r="BU71" s="57">
        <v>0</v>
      </c>
      <c r="BV71" s="331"/>
      <c r="BW71" s="332"/>
      <c r="BX71" s="332"/>
      <c r="BY71" s="332"/>
      <c r="BZ71" s="332"/>
      <c r="CA71" s="332"/>
      <c r="CB71" s="332"/>
      <c r="CC71" s="332"/>
      <c r="CD71" s="332"/>
      <c r="CE71" s="332"/>
      <c r="CF71" s="332"/>
      <c r="CG71" s="332"/>
      <c r="CH71" s="332"/>
      <c r="CI71" s="332"/>
      <c r="CJ71" s="332"/>
      <c r="CK71" s="332"/>
      <c r="CL71" s="333"/>
      <c r="CM71" s="91" t="e">
        <v>#VALUE!</v>
      </c>
    </row>
    <row r="72" spans="1:91" s="88" customFormat="1" ht="28.5" customHeight="1" x14ac:dyDescent="0.25">
      <c r="A72" s="319" t="s">
        <v>64</v>
      </c>
      <c r="B72" s="320"/>
      <c r="C72" s="320"/>
      <c r="D72" s="320"/>
      <c r="E72" s="320"/>
      <c r="F72" s="320"/>
      <c r="G72" s="320"/>
      <c r="H72" s="320"/>
      <c r="I72" s="321"/>
      <c r="J72" s="89"/>
      <c r="K72" s="322" t="s">
        <v>147</v>
      </c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  <c r="BC72" s="322"/>
      <c r="BD72" s="322"/>
      <c r="BE72" s="322"/>
      <c r="BF72" s="322"/>
      <c r="BG72" s="322"/>
      <c r="BH72" s="90"/>
      <c r="BI72" s="323" t="s">
        <v>148</v>
      </c>
      <c r="BJ72" s="324"/>
      <c r="BK72" s="324"/>
      <c r="BL72" s="324"/>
      <c r="BM72" s="324"/>
      <c r="BN72" s="324"/>
      <c r="BO72" s="324"/>
      <c r="BP72" s="324"/>
      <c r="BQ72" s="324"/>
      <c r="BR72" s="324"/>
      <c r="BS72" s="325"/>
      <c r="BT72" s="120" t="s">
        <v>350</v>
      </c>
      <c r="BU72" s="57">
        <v>13217.5</v>
      </c>
      <c r="BV72" s="331"/>
      <c r="BW72" s="332"/>
      <c r="BX72" s="332"/>
      <c r="BY72" s="332"/>
      <c r="BZ72" s="332"/>
      <c r="CA72" s="332"/>
      <c r="CB72" s="332"/>
      <c r="CC72" s="332"/>
      <c r="CD72" s="332"/>
      <c r="CE72" s="332"/>
      <c r="CF72" s="332"/>
      <c r="CG72" s="332"/>
      <c r="CH72" s="332"/>
      <c r="CI72" s="332"/>
      <c r="CJ72" s="332"/>
      <c r="CK72" s="332"/>
      <c r="CL72" s="333"/>
      <c r="CM72" s="91" t="e">
        <v>#VALUE!</v>
      </c>
    </row>
    <row r="73" spans="1:91" s="88" customFormat="1" ht="28.5" customHeight="1" x14ac:dyDescent="0.25">
      <c r="A73" s="319" t="s">
        <v>212</v>
      </c>
      <c r="B73" s="320"/>
      <c r="C73" s="320"/>
      <c r="D73" s="320"/>
      <c r="E73" s="320"/>
      <c r="F73" s="320"/>
      <c r="G73" s="320"/>
      <c r="H73" s="320"/>
      <c r="I73" s="321"/>
      <c r="J73" s="126"/>
      <c r="K73" s="322" t="s">
        <v>236</v>
      </c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2"/>
      <c r="AM73" s="322"/>
      <c r="AN73" s="322"/>
      <c r="AO73" s="322"/>
      <c r="AP73" s="322"/>
      <c r="AQ73" s="322"/>
      <c r="AR73" s="322"/>
      <c r="AS73" s="322"/>
      <c r="AT73" s="322"/>
      <c r="AU73" s="322"/>
      <c r="AV73" s="322"/>
      <c r="AW73" s="322"/>
      <c r="AX73" s="322"/>
      <c r="AY73" s="322"/>
      <c r="AZ73" s="322"/>
      <c r="BA73" s="322"/>
      <c r="BB73" s="322"/>
      <c r="BC73" s="322"/>
      <c r="BD73" s="322"/>
      <c r="BE73" s="322"/>
      <c r="BF73" s="322"/>
      <c r="BG73" s="322"/>
      <c r="BH73" s="127"/>
      <c r="BI73" s="323" t="s">
        <v>148</v>
      </c>
      <c r="BJ73" s="324"/>
      <c r="BK73" s="324"/>
      <c r="BL73" s="324"/>
      <c r="BM73" s="324"/>
      <c r="BN73" s="324"/>
      <c r="BO73" s="324"/>
      <c r="BP73" s="324"/>
      <c r="BQ73" s="324"/>
      <c r="BR73" s="324"/>
      <c r="BS73" s="325"/>
      <c r="BT73" s="120" t="s">
        <v>350</v>
      </c>
      <c r="BU73" s="57">
        <v>1029.74</v>
      </c>
      <c r="BV73" s="331"/>
      <c r="BW73" s="332"/>
      <c r="BX73" s="332"/>
      <c r="BY73" s="332"/>
      <c r="BZ73" s="332"/>
      <c r="CA73" s="332"/>
      <c r="CB73" s="332"/>
      <c r="CC73" s="332"/>
      <c r="CD73" s="332"/>
      <c r="CE73" s="332"/>
      <c r="CF73" s="332"/>
      <c r="CG73" s="332"/>
      <c r="CH73" s="332"/>
      <c r="CI73" s="332"/>
      <c r="CJ73" s="332"/>
      <c r="CK73" s="332"/>
      <c r="CL73" s="333"/>
      <c r="CM73" s="91"/>
    </row>
    <row r="74" spans="1:91" s="88" customFormat="1" ht="28.5" customHeight="1" x14ac:dyDescent="0.25">
      <c r="A74" s="319" t="s">
        <v>213</v>
      </c>
      <c r="B74" s="320"/>
      <c r="C74" s="320"/>
      <c r="D74" s="320"/>
      <c r="E74" s="320"/>
      <c r="F74" s="320"/>
      <c r="G74" s="320"/>
      <c r="H74" s="320"/>
      <c r="I74" s="321"/>
      <c r="J74" s="126"/>
      <c r="K74" s="322" t="s">
        <v>321</v>
      </c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2"/>
      <c r="AP74" s="322"/>
      <c r="AQ74" s="322"/>
      <c r="AR74" s="322"/>
      <c r="AS74" s="322"/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  <c r="BH74" s="127"/>
      <c r="BI74" s="323" t="s">
        <v>148</v>
      </c>
      <c r="BJ74" s="324"/>
      <c r="BK74" s="324"/>
      <c r="BL74" s="324"/>
      <c r="BM74" s="324"/>
      <c r="BN74" s="324"/>
      <c r="BO74" s="324"/>
      <c r="BP74" s="324"/>
      <c r="BQ74" s="324"/>
      <c r="BR74" s="324"/>
      <c r="BS74" s="325"/>
      <c r="BT74" s="120" t="s">
        <v>350</v>
      </c>
      <c r="BU74" s="57">
        <v>569.20000000000005</v>
      </c>
      <c r="BV74" s="331"/>
      <c r="BW74" s="332"/>
      <c r="BX74" s="332"/>
      <c r="BY74" s="332"/>
      <c r="BZ74" s="332"/>
      <c r="CA74" s="332"/>
      <c r="CB74" s="332"/>
      <c r="CC74" s="332"/>
      <c r="CD74" s="332"/>
      <c r="CE74" s="332"/>
      <c r="CF74" s="332"/>
      <c r="CG74" s="332"/>
      <c r="CH74" s="332"/>
      <c r="CI74" s="332"/>
      <c r="CJ74" s="332"/>
      <c r="CK74" s="332"/>
      <c r="CL74" s="333"/>
      <c r="CM74" s="91"/>
    </row>
    <row r="75" spans="1:91" s="88" customFormat="1" ht="28.5" customHeight="1" x14ac:dyDescent="0.25">
      <c r="A75" s="319" t="s">
        <v>238</v>
      </c>
      <c r="B75" s="320"/>
      <c r="C75" s="320"/>
      <c r="D75" s="320"/>
      <c r="E75" s="320"/>
      <c r="F75" s="320"/>
      <c r="G75" s="320"/>
      <c r="H75" s="320"/>
      <c r="I75" s="321"/>
      <c r="J75" s="126"/>
      <c r="K75" s="322" t="s">
        <v>322</v>
      </c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322"/>
      <c r="AO75" s="322"/>
      <c r="AP75" s="322"/>
      <c r="AQ75" s="322"/>
      <c r="AR75" s="322"/>
      <c r="AS75" s="322"/>
      <c r="AT75" s="322"/>
      <c r="AU75" s="322"/>
      <c r="AV75" s="322"/>
      <c r="AW75" s="322"/>
      <c r="AX75" s="322"/>
      <c r="AY75" s="322"/>
      <c r="AZ75" s="322"/>
      <c r="BA75" s="322"/>
      <c r="BB75" s="322"/>
      <c r="BC75" s="322"/>
      <c r="BD75" s="322"/>
      <c r="BE75" s="322"/>
      <c r="BF75" s="322"/>
      <c r="BG75" s="322"/>
      <c r="BH75" s="127"/>
      <c r="BI75" s="323" t="s">
        <v>148</v>
      </c>
      <c r="BJ75" s="324"/>
      <c r="BK75" s="324"/>
      <c r="BL75" s="324"/>
      <c r="BM75" s="324"/>
      <c r="BN75" s="324"/>
      <c r="BO75" s="324"/>
      <c r="BP75" s="324"/>
      <c r="BQ75" s="324"/>
      <c r="BR75" s="324"/>
      <c r="BS75" s="325"/>
      <c r="BT75" s="120" t="s">
        <v>350</v>
      </c>
      <c r="BU75" s="57">
        <v>4079.96</v>
      </c>
      <c r="BV75" s="331"/>
      <c r="BW75" s="332"/>
      <c r="BX75" s="332"/>
      <c r="BY75" s="332"/>
      <c r="BZ75" s="332"/>
      <c r="CA75" s="332"/>
      <c r="CB75" s="332"/>
      <c r="CC75" s="332"/>
      <c r="CD75" s="332"/>
      <c r="CE75" s="332"/>
      <c r="CF75" s="332"/>
      <c r="CG75" s="332"/>
      <c r="CH75" s="332"/>
      <c r="CI75" s="332"/>
      <c r="CJ75" s="332"/>
      <c r="CK75" s="332"/>
      <c r="CL75" s="333"/>
      <c r="CM75" s="91"/>
    </row>
    <row r="76" spans="1:91" s="88" customFormat="1" ht="22.2" customHeight="1" x14ac:dyDescent="0.25">
      <c r="A76" s="319" t="s">
        <v>240</v>
      </c>
      <c r="B76" s="320"/>
      <c r="C76" s="320"/>
      <c r="D76" s="320"/>
      <c r="E76" s="320"/>
      <c r="F76" s="320"/>
      <c r="G76" s="320"/>
      <c r="H76" s="320"/>
      <c r="I76" s="321"/>
      <c r="J76" s="89"/>
      <c r="K76" s="322" t="s">
        <v>241</v>
      </c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  <c r="BC76" s="322"/>
      <c r="BD76" s="322"/>
      <c r="BE76" s="322"/>
      <c r="BF76" s="322"/>
      <c r="BG76" s="322"/>
      <c r="BH76" s="90"/>
      <c r="BI76" s="323" t="s">
        <v>148</v>
      </c>
      <c r="BJ76" s="324"/>
      <c r="BK76" s="324"/>
      <c r="BL76" s="324"/>
      <c r="BM76" s="324"/>
      <c r="BN76" s="324"/>
      <c r="BO76" s="324"/>
      <c r="BP76" s="324"/>
      <c r="BQ76" s="324"/>
      <c r="BR76" s="324"/>
      <c r="BS76" s="325"/>
      <c r="BT76" s="120" t="s">
        <v>350</v>
      </c>
      <c r="BU76" s="57">
        <v>7538.6</v>
      </c>
      <c r="BV76" s="331"/>
      <c r="BW76" s="332"/>
      <c r="BX76" s="332"/>
      <c r="BY76" s="332"/>
      <c r="BZ76" s="332"/>
      <c r="CA76" s="332"/>
      <c r="CB76" s="332"/>
      <c r="CC76" s="332"/>
      <c r="CD76" s="332"/>
      <c r="CE76" s="332"/>
      <c r="CF76" s="332"/>
      <c r="CG76" s="332"/>
      <c r="CH76" s="332"/>
      <c r="CI76" s="332"/>
      <c r="CJ76" s="332"/>
      <c r="CK76" s="332"/>
      <c r="CL76" s="333"/>
      <c r="CM76" s="91" t="e">
        <v>#VALUE!</v>
      </c>
    </row>
    <row r="77" spans="1:91" s="88" customFormat="1" x14ac:dyDescent="0.25">
      <c r="A77" s="319" t="s">
        <v>66</v>
      </c>
      <c r="B77" s="320"/>
      <c r="C77" s="320"/>
      <c r="D77" s="320"/>
      <c r="E77" s="320"/>
      <c r="F77" s="320"/>
      <c r="G77" s="320"/>
      <c r="H77" s="320"/>
      <c r="I77" s="321"/>
      <c r="J77" s="89"/>
      <c r="K77" s="322" t="s">
        <v>157</v>
      </c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22"/>
      <c r="BF77" s="322"/>
      <c r="BG77" s="322"/>
      <c r="BH77" s="90"/>
      <c r="BI77" s="323" t="s">
        <v>148</v>
      </c>
      <c r="BJ77" s="324"/>
      <c r="BK77" s="324"/>
      <c r="BL77" s="324"/>
      <c r="BM77" s="324"/>
      <c r="BN77" s="324"/>
      <c r="BO77" s="324"/>
      <c r="BP77" s="324"/>
      <c r="BQ77" s="324"/>
      <c r="BR77" s="324"/>
      <c r="BS77" s="325"/>
      <c r="BT77" s="120" t="s">
        <v>350</v>
      </c>
      <c r="BU77" s="57">
        <v>27726.800000000003</v>
      </c>
      <c r="BV77" s="368"/>
      <c r="BW77" s="332"/>
      <c r="BX77" s="332"/>
      <c r="BY77" s="332"/>
      <c r="BZ77" s="332"/>
      <c r="CA77" s="332"/>
      <c r="CB77" s="332"/>
      <c r="CC77" s="332"/>
      <c r="CD77" s="332"/>
      <c r="CE77" s="332"/>
      <c r="CF77" s="332"/>
      <c r="CG77" s="332"/>
      <c r="CH77" s="332"/>
      <c r="CI77" s="332"/>
      <c r="CJ77" s="332"/>
      <c r="CK77" s="332"/>
      <c r="CL77" s="333"/>
      <c r="CM77" s="91" t="e">
        <v>#VALUE!</v>
      </c>
    </row>
    <row r="78" spans="1:91" s="88" customFormat="1" ht="30" customHeight="1" x14ac:dyDescent="0.25">
      <c r="A78" s="319" t="s">
        <v>214</v>
      </c>
      <c r="B78" s="320"/>
      <c r="C78" s="320"/>
      <c r="D78" s="320"/>
      <c r="E78" s="320"/>
      <c r="F78" s="320"/>
      <c r="G78" s="320"/>
      <c r="H78" s="320"/>
      <c r="I78" s="321"/>
      <c r="J78" s="89"/>
      <c r="K78" s="322" t="s">
        <v>242</v>
      </c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2"/>
      <c r="AM78" s="322"/>
      <c r="AN78" s="322"/>
      <c r="AO78" s="322"/>
      <c r="AP78" s="322"/>
      <c r="AQ78" s="322"/>
      <c r="AR78" s="322"/>
      <c r="AS78" s="322"/>
      <c r="AT78" s="322"/>
      <c r="AU78" s="322"/>
      <c r="AV78" s="322"/>
      <c r="AW78" s="322"/>
      <c r="AX78" s="322"/>
      <c r="AY78" s="322"/>
      <c r="AZ78" s="322"/>
      <c r="BA78" s="322"/>
      <c r="BB78" s="322"/>
      <c r="BC78" s="322"/>
      <c r="BD78" s="322"/>
      <c r="BE78" s="322"/>
      <c r="BF78" s="322"/>
      <c r="BG78" s="322"/>
      <c r="BH78" s="90"/>
      <c r="BI78" s="323" t="s">
        <v>148</v>
      </c>
      <c r="BJ78" s="324"/>
      <c r="BK78" s="324"/>
      <c r="BL78" s="324"/>
      <c r="BM78" s="324"/>
      <c r="BN78" s="324"/>
      <c r="BO78" s="324"/>
      <c r="BP78" s="324"/>
      <c r="BQ78" s="324"/>
      <c r="BR78" s="324"/>
      <c r="BS78" s="325"/>
      <c r="BT78" s="120" t="s">
        <v>350</v>
      </c>
      <c r="BU78" s="57">
        <v>7268.5</v>
      </c>
      <c r="BV78" s="331"/>
      <c r="BW78" s="332"/>
      <c r="BX78" s="332"/>
      <c r="BY78" s="332"/>
      <c r="BZ78" s="332"/>
      <c r="CA78" s="332"/>
      <c r="CB78" s="332"/>
      <c r="CC78" s="332"/>
      <c r="CD78" s="332"/>
      <c r="CE78" s="332"/>
      <c r="CF78" s="332"/>
      <c r="CG78" s="332"/>
      <c r="CH78" s="332"/>
      <c r="CI78" s="332"/>
      <c r="CJ78" s="332"/>
      <c r="CK78" s="332"/>
      <c r="CL78" s="333"/>
      <c r="CM78" s="91" t="e">
        <v>#VALUE!</v>
      </c>
    </row>
    <row r="79" spans="1:91" s="88" customFormat="1" ht="30" customHeight="1" x14ac:dyDescent="0.25">
      <c r="A79" s="319" t="s">
        <v>215</v>
      </c>
      <c r="B79" s="320"/>
      <c r="C79" s="320"/>
      <c r="D79" s="320"/>
      <c r="E79" s="320"/>
      <c r="F79" s="320"/>
      <c r="G79" s="320"/>
      <c r="H79" s="320"/>
      <c r="I79" s="321"/>
      <c r="J79" s="126"/>
      <c r="K79" s="322" t="s">
        <v>323</v>
      </c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322"/>
      <c r="AW79" s="322"/>
      <c r="AX79" s="322"/>
      <c r="AY79" s="322"/>
      <c r="AZ79" s="322"/>
      <c r="BA79" s="322"/>
      <c r="BB79" s="322"/>
      <c r="BC79" s="322"/>
      <c r="BD79" s="322"/>
      <c r="BE79" s="322"/>
      <c r="BF79" s="322"/>
      <c r="BG79" s="322"/>
      <c r="BH79" s="127"/>
      <c r="BI79" s="323" t="s">
        <v>148</v>
      </c>
      <c r="BJ79" s="324"/>
      <c r="BK79" s="324"/>
      <c r="BL79" s="324"/>
      <c r="BM79" s="324"/>
      <c r="BN79" s="324"/>
      <c r="BO79" s="324"/>
      <c r="BP79" s="324"/>
      <c r="BQ79" s="324"/>
      <c r="BR79" s="324"/>
      <c r="BS79" s="325"/>
      <c r="BT79" s="120" t="s">
        <v>350</v>
      </c>
      <c r="BU79" s="57">
        <v>4140.1000000000004</v>
      </c>
      <c r="BV79" s="331"/>
      <c r="BW79" s="332"/>
      <c r="BX79" s="332"/>
      <c r="BY79" s="332"/>
      <c r="BZ79" s="332"/>
      <c r="CA79" s="332"/>
      <c r="CB79" s="332"/>
      <c r="CC79" s="332"/>
      <c r="CD79" s="332"/>
      <c r="CE79" s="332"/>
      <c r="CF79" s="332"/>
      <c r="CG79" s="332"/>
      <c r="CH79" s="332"/>
      <c r="CI79" s="332"/>
      <c r="CJ79" s="332"/>
      <c r="CK79" s="332"/>
      <c r="CL79" s="333"/>
      <c r="CM79" s="91"/>
    </row>
    <row r="80" spans="1:91" s="88" customFormat="1" ht="30" customHeight="1" x14ac:dyDescent="0.25">
      <c r="A80" s="319" t="s">
        <v>244</v>
      </c>
      <c r="B80" s="320"/>
      <c r="C80" s="320"/>
      <c r="D80" s="320"/>
      <c r="E80" s="320"/>
      <c r="F80" s="320"/>
      <c r="G80" s="320"/>
      <c r="H80" s="320"/>
      <c r="I80" s="321"/>
      <c r="J80" s="126"/>
      <c r="K80" s="322" t="s">
        <v>324</v>
      </c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  <c r="AX80" s="322"/>
      <c r="AY80" s="322"/>
      <c r="AZ80" s="322"/>
      <c r="BA80" s="322"/>
      <c r="BB80" s="322"/>
      <c r="BC80" s="322"/>
      <c r="BD80" s="322"/>
      <c r="BE80" s="322"/>
      <c r="BF80" s="322"/>
      <c r="BG80" s="322"/>
      <c r="BH80" s="127"/>
      <c r="BI80" s="323" t="s">
        <v>148</v>
      </c>
      <c r="BJ80" s="324"/>
      <c r="BK80" s="324"/>
      <c r="BL80" s="324"/>
      <c r="BM80" s="324"/>
      <c r="BN80" s="324"/>
      <c r="BO80" s="324"/>
      <c r="BP80" s="324"/>
      <c r="BQ80" s="324"/>
      <c r="BR80" s="324"/>
      <c r="BS80" s="325"/>
      <c r="BT80" s="120" t="s">
        <v>350</v>
      </c>
      <c r="BU80" s="57">
        <v>16318.2</v>
      </c>
      <c r="BV80" s="331"/>
      <c r="BW80" s="332"/>
      <c r="BX80" s="332"/>
      <c r="BY80" s="332"/>
      <c r="BZ80" s="332"/>
      <c r="CA80" s="332"/>
      <c r="CB80" s="332"/>
      <c r="CC80" s="332"/>
      <c r="CD80" s="332"/>
      <c r="CE80" s="332"/>
      <c r="CF80" s="332"/>
      <c r="CG80" s="332"/>
      <c r="CH80" s="332"/>
      <c r="CI80" s="332"/>
      <c r="CJ80" s="332"/>
      <c r="CK80" s="332"/>
      <c r="CL80" s="333"/>
      <c r="CM80" s="91"/>
    </row>
    <row r="81" spans="1:91" s="88" customFormat="1" ht="30" customHeight="1" x14ac:dyDescent="0.25">
      <c r="A81" s="319" t="s">
        <v>303</v>
      </c>
      <c r="B81" s="320"/>
      <c r="C81" s="320"/>
      <c r="D81" s="320"/>
      <c r="E81" s="320"/>
      <c r="F81" s="320"/>
      <c r="G81" s="320"/>
      <c r="H81" s="320"/>
      <c r="I81" s="321"/>
      <c r="J81" s="126"/>
      <c r="K81" s="322" t="s">
        <v>325</v>
      </c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  <c r="AW81" s="322"/>
      <c r="AX81" s="322"/>
      <c r="AY81" s="322"/>
      <c r="AZ81" s="322"/>
      <c r="BA81" s="322"/>
      <c r="BB81" s="322"/>
      <c r="BC81" s="322"/>
      <c r="BD81" s="322"/>
      <c r="BE81" s="322"/>
      <c r="BF81" s="322"/>
      <c r="BG81" s="322"/>
      <c r="BH81" s="127"/>
      <c r="BI81" s="323" t="s">
        <v>148</v>
      </c>
      <c r="BJ81" s="324"/>
      <c r="BK81" s="324"/>
      <c r="BL81" s="324"/>
      <c r="BM81" s="324"/>
      <c r="BN81" s="324"/>
      <c r="BO81" s="324"/>
      <c r="BP81" s="324"/>
      <c r="BQ81" s="324"/>
      <c r="BR81" s="324"/>
      <c r="BS81" s="325"/>
      <c r="BT81" s="120" t="s">
        <v>350</v>
      </c>
      <c r="BU81" s="57">
        <v>0</v>
      </c>
      <c r="BV81" s="331"/>
      <c r="BW81" s="332"/>
      <c r="BX81" s="332"/>
      <c r="BY81" s="332"/>
      <c r="BZ81" s="332"/>
      <c r="CA81" s="332"/>
      <c r="CB81" s="332"/>
      <c r="CC81" s="332"/>
      <c r="CD81" s="332"/>
      <c r="CE81" s="332"/>
      <c r="CF81" s="332"/>
      <c r="CG81" s="332"/>
      <c r="CH81" s="332"/>
      <c r="CI81" s="332"/>
      <c r="CJ81" s="332"/>
      <c r="CK81" s="332"/>
      <c r="CL81" s="333"/>
      <c r="CM81" s="91"/>
    </row>
    <row r="82" spans="1:91" s="88" customFormat="1" ht="15" customHeight="1" x14ac:dyDescent="0.25">
      <c r="A82" s="319" t="s">
        <v>166</v>
      </c>
      <c r="B82" s="320"/>
      <c r="C82" s="320"/>
      <c r="D82" s="320"/>
      <c r="E82" s="320"/>
      <c r="F82" s="320"/>
      <c r="G82" s="320"/>
      <c r="H82" s="320"/>
      <c r="I82" s="321"/>
      <c r="J82" s="89"/>
      <c r="K82" s="322" t="s">
        <v>167</v>
      </c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2"/>
      <c r="AS82" s="322"/>
      <c r="AT82" s="322"/>
      <c r="AU82" s="322"/>
      <c r="AV82" s="322"/>
      <c r="AW82" s="322"/>
      <c r="AX82" s="322"/>
      <c r="AY82" s="322"/>
      <c r="AZ82" s="322"/>
      <c r="BA82" s="322"/>
      <c r="BB82" s="322"/>
      <c r="BC82" s="322"/>
      <c r="BD82" s="322"/>
      <c r="BE82" s="322"/>
      <c r="BF82" s="322"/>
      <c r="BG82" s="322"/>
      <c r="BH82" s="90"/>
      <c r="BI82" s="323" t="s">
        <v>55</v>
      </c>
      <c r="BJ82" s="324"/>
      <c r="BK82" s="324"/>
      <c r="BL82" s="324"/>
      <c r="BM82" s="324"/>
      <c r="BN82" s="324"/>
      <c r="BO82" s="324"/>
      <c r="BP82" s="324"/>
      <c r="BQ82" s="324"/>
      <c r="BR82" s="324"/>
      <c r="BS82" s="325"/>
      <c r="BT82" s="120" t="s">
        <v>350</v>
      </c>
      <c r="BU82" s="57">
        <v>8367.64</v>
      </c>
      <c r="BV82" s="331"/>
      <c r="BW82" s="332"/>
      <c r="BX82" s="332"/>
      <c r="BY82" s="332"/>
      <c r="BZ82" s="332"/>
      <c r="CA82" s="332"/>
      <c r="CB82" s="332"/>
      <c r="CC82" s="332"/>
      <c r="CD82" s="332"/>
      <c r="CE82" s="332"/>
      <c r="CF82" s="332"/>
      <c r="CG82" s="332"/>
      <c r="CH82" s="332"/>
      <c r="CI82" s="332"/>
      <c r="CJ82" s="332"/>
      <c r="CK82" s="332"/>
      <c r="CL82" s="333"/>
      <c r="CM82" s="91" t="e">
        <v>#VALUE!</v>
      </c>
    </row>
    <row r="83" spans="1:91" s="88" customFormat="1" ht="18" customHeight="1" x14ac:dyDescent="0.25">
      <c r="A83" s="319" t="s">
        <v>216</v>
      </c>
      <c r="B83" s="320"/>
      <c r="C83" s="320"/>
      <c r="D83" s="320"/>
      <c r="E83" s="320"/>
      <c r="F83" s="320"/>
      <c r="G83" s="320"/>
      <c r="H83" s="320"/>
      <c r="I83" s="321"/>
      <c r="J83" s="126"/>
      <c r="K83" s="322" t="s">
        <v>247</v>
      </c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  <c r="AT83" s="322"/>
      <c r="AU83" s="322"/>
      <c r="AV83" s="322"/>
      <c r="AW83" s="322"/>
      <c r="AX83" s="322"/>
      <c r="AY83" s="322"/>
      <c r="AZ83" s="322"/>
      <c r="BA83" s="322"/>
      <c r="BB83" s="322"/>
      <c r="BC83" s="322"/>
      <c r="BD83" s="322"/>
      <c r="BE83" s="322"/>
      <c r="BF83" s="322"/>
      <c r="BG83" s="322"/>
      <c r="BH83" s="127"/>
      <c r="BI83" s="323" t="s">
        <v>55</v>
      </c>
      <c r="BJ83" s="324"/>
      <c r="BK83" s="324"/>
      <c r="BL83" s="324"/>
      <c r="BM83" s="324"/>
      <c r="BN83" s="324"/>
      <c r="BO83" s="324"/>
      <c r="BP83" s="324"/>
      <c r="BQ83" s="324"/>
      <c r="BR83" s="324"/>
      <c r="BS83" s="325"/>
      <c r="BT83" s="120" t="s">
        <v>350</v>
      </c>
      <c r="BU83" s="57">
        <v>695</v>
      </c>
      <c r="BV83" s="331"/>
      <c r="BW83" s="332"/>
      <c r="BX83" s="332"/>
      <c r="BY83" s="332"/>
      <c r="BZ83" s="332"/>
      <c r="CA83" s="332"/>
      <c r="CB83" s="332"/>
      <c r="CC83" s="332"/>
      <c r="CD83" s="332"/>
      <c r="CE83" s="332"/>
      <c r="CF83" s="332"/>
      <c r="CG83" s="332"/>
      <c r="CH83" s="332"/>
      <c r="CI83" s="332"/>
      <c r="CJ83" s="332"/>
      <c r="CK83" s="332"/>
      <c r="CL83" s="333"/>
      <c r="CM83" s="91"/>
    </row>
    <row r="84" spans="1:91" s="88" customFormat="1" ht="18" customHeight="1" x14ac:dyDescent="0.25">
      <c r="A84" s="319" t="s">
        <v>217</v>
      </c>
      <c r="B84" s="320"/>
      <c r="C84" s="320"/>
      <c r="D84" s="320"/>
      <c r="E84" s="320"/>
      <c r="F84" s="320"/>
      <c r="G84" s="320"/>
      <c r="H84" s="320"/>
      <c r="I84" s="321"/>
      <c r="J84" s="126"/>
      <c r="K84" s="322" t="s">
        <v>326</v>
      </c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  <c r="AE84" s="322"/>
      <c r="AF84" s="322"/>
      <c r="AG84" s="322"/>
      <c r="AH84" s="322"/>
      <c r="AI84" s="322"/>
      <c r="AJ84" s="322"/>
      <c r="AK84" s="322"/>
      <c r="AL84" s="322"/>
      <c r="AM84" s="322"/>
      <c r="AN84" s="322"/>
      <c r="AO84" s="322"/>
      <c r="AP84" s="322"/>
      <c r="AQ84" s="322"/>
      <c r="AR84" s="322"/>
      <c r="AS84" s="322"/>
      <c r="AT84" s="322"/>
      <c r="AU84" s="322"/>
      <c r="AV84" s="322"/>
      <c r="AW84" s="322"/>
      <c r="AX84" s="322"/>
      <c r="AY84" s="322"/>
      <c r="AZ84" s="322"/>
      <c r="BA84" s="322"/>
      <c r="BB84" s="322"/>
      <c r="BC84" s="322"/>
      <c r="BD84" s="322"/>
      <c r="BE84" s="322"/>
      <c r="BF84" s="322"/>
      <c r="BG84" s="322"/>
      <c r="BH84" s="127"/>
      <c r="BI84" s="323" t="s">
        <v>55</v>
      </c>
      <c r="BJ84" s="324"/>
      <c r="BK84" s="324"/>
      <c r="BL84" s="324"/>
      <c r="BM84" s="324"/>
      <c r="BN84" s="324"/>
      <c r="BO84" s="324"/>
      <c r="BP84" s="324"/>
      <c r="BQ84" s="324"/>
      <c r="BR84" s="324"/>
      <c r="BS84" s="325"/>
      <c r="BT84" s="120" t="s">
        <v>350</v>
      </c>
      <c r="BU84" s="57">
        <v>464</v>
      </c>
      <c r="BV84" s="331"/>
      <c r="BW84" s="332"/>
      <c r="BX84" s="332"/>
      <c r="BY84" s="332"/>
      <c r="BZ84" s="332"/>
      <c r="CA84" s="332"/>
      <c r="CB84" s="332"/>
      <c r="CC84" s="332"/>
      <c r="CD84" s="332"/>
      <c r="CE84" s="332"/>
      <c r="CF84" s="332"/>
      <c r="CG84" s="332"/>
      <c r="CH84" s="332"/>
      <c r="CI84" s="332"/>
      <c r="CJ84" s="332"/>
      <c r="CK84" s="332"/>
      <c r="CL84" s="333"/>
      <c r="CM84" s="91"/>
    </row>
    <row r="85" spans="1:91" s="88" customFormat="1" ht="18" customHeight="1" x14ac:dyDescent="0.25">
      <c r="A85" s="319" t="s">
        <v>297</v>
      </c>
      <c r="B85" s="320"/>
      <c r="C85" s="320"/>
      <c r="D85" s="320"/>
      <c r="E85" s="320"/>
      <c r="F85" s="320"/>
      <c r="G85" s="320"/>
      <c r="H85" s="320"/>
      <c r="I85" s="321"/>
      <c r="J85" s="126"/>
      <c r="K85" s="322" t="s">
        <v>327</v>
      </c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P85" s="322"/>
      <c r="AQ85" s="322"/>
      <c r="AR85" s="322"/>
      <c r="AS85" s="322"/>
      <c r="AT85" s="322"/>
      <c r="AU85" s="322"/>
      <c r="AV85" s="322"/>
      <c r="AW85" s="322"/>
      <c r="AX85" s="322"/>
      <c r="AY85" s="322"/>
      <c r="AZ85" s="322"/>
      <c r="BA85" s="322"/>
      <c r="BB85" s="322"/>
      <c r="BC85" s="322"/>
      <c r="BD85" s="322"/>
      <c r="BE85" s="322"/>
      <c r="BF85" s="322"/>
      <c r="BG85" s="322"/>
      <c r="BH85" s="127"/>
      <c r="BI85" s="323" t="s">
        <v>55</v>
      </c>
      <c r="BJ85" s="324"/>
      <c r="BK85" s="324"/>
      <c r="BL85" s="324"/>
      <c r="BM85" s="324"/>
      <c r="BN85" s="324"/>
      <c r="BO85" s="324"/>
      <c r="BP85" s="324"/>
      <c r="BQ85" s="324"/>
      <c r="BR85" s="324"/>
      <c r="BS85" s="325"/>
      <c r="BT85" s="120" t="s">
        <v>350</v>
      </c>
      <c r="BU85" s="57">
        <v>2308.5300000000002</v>
      </c>
      <c r="BV85" s="331"/>
      <c r="BW85" s="332"/>
      <c r="BX85" s="332"/>
      <c r="BY85" s="332"/>
      <c r="BZ85" s="332"/>
      <c r="CA85" s="332"/>
      <c r="CB85" s="332"/>
      <c r="CC85" s="332"/>
      <c r="CD85" s="332"/>
      <c r="CE85" s="332"/>
      <c r="CF85" s="332"/>
      <c r="CG85" s="332"/>
      <c r="CH85" s="332"/>
      <c r="CI85" s="332"/>
      <c r="CJ85" s="332"/>
      <c r="CK85" s="332"/>
      <c r="CL85" s="333"/>
      <c r="CM85" s="91"/>
    </row>
    <row r="86" spans="1:91" s="88" customFormat="1" ht="18" customHeight="1" x14ac:dyDescent="0.25">
      <c r="A86" s="319" t="s">
        <v>298</v>
      </c>
      <c r="B86" s="320"/>
      <c r="C86" s="320"/>
      <c r="D86" s="320"/>
      <c r="E86" s="320"/>
      <c r="F86" s="320"/>
      <c r="G86" s="320"/>
      <c r="H86" s="320"/>
      <c r="I86" s="321"/>
      <c r="J86" s="89"/>
      <c r="K86" s="322" t="s">
        <v>247</v>
      </c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22"/>
      <c r="AJ86" s="322"/>
      <c r="AK86" s="322"/>
      <c r="AL86" s="322"/>
      <c r="AM86" s="322"/>
      <c r="AN86" s="322"/>
      <c r="AO86" s="322"/>
      <c r="AP86" s="322"/>
      <c r="AQ86" s="322"/>
      <c r="AR86" s="322"/>
      <c r="AS86" s="322"/>
      <c r="AT86" s="322"/>
      <c r="AU86" s="322"/>
      <c r="AV86" s="322"/>
      <c r="AW86" s="322"/>
      <c r="AX86" s="322"/>
      <c r="AY86" s="322"/>
      <c r="AZ86" s="322"/>
      <c r="BA86" s="322"/>
      <c r="BB86" s="322"/>
      <c r="BC86" s="322"/>
      <c r="BD86" s="322"/>
      <c r="BE86" s="322"/>
      <c r="BF86" s="322"/>
      <c r="BG86" s="322"/>
      <c r="BH86" s="90"/>
      <c r="BI86" s="323" t="s">
        <v>55</v>
      </c>
      <c r="BJ86" s="324"/>
      <c r="BK86" s="324"/>
      <c r="BL86" s="324"/>
      <c r="BM86" s="324"/>
      <c r="BN86" s="324"/>
      <c r="BO86" s="324"/>
      <c r="BP86" s="324"/>
      <c r="BQ86" s="324"/>
      <c r="BR86" s="324"/>
      <c r="BS86" s="325"/>
      <c r="BT86" s="120" t="s">
        <v>350</v>
      </c>
      <c r="BU86" s="57">
        <v>4900.1099999999997</v>
      </c>
      <c r="BV86" s="331"/>
      <c r="BW86" s="332"/>
      <c r="BX86" s="332"/>
      <c r="BY86" s="332"/>
      <c r="BZ86" s="332"/>
      <c r="CA86" s="332"/>
      <c r="CB86" s="332"/>
      <c r="CC86" s="332"/>
      <c r="CD86" s="332"/>
      <c r="CE86" s="332"/>
      <c r="CF86" s="332"/>
      <c r="CG86" s="332"/>
      <c r="CH86" s="332"/>
      <c r="CI86" s="332"/>
      <c r="CJ86" s="332"/>
      <c r="CK86" s="332"/>
      <c r="CL86" s="333"/>
      <c r="CM86" s="91" t="e">
        <v>#VALUE!</v>
      </c>
    </row>
    <row r="87" spans="1:91" s="88" customFormat="1" ht="15" customHeight="1" x14ac:dyDescent="0.25">
      <c r="A87" s="319" t="s">
        <v>176</v>
      </c>
      <c r="B87" s="320"/>
      <c r="C87" s="320"/>
      <c r="D87" s="320"/>
      <c r="E87" s="320"/>
      <c r="F87" s="320"/>
      <c r="G87" s="320"/>
      <c r="H87" s="320"/>
      <c r="I87" s="321"/>
      <c r="J87" s="89"/>
      <c r="K87" s="322" t="s">
        <v>177</v>
      </c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  <c r="AK87" s="322"/>
      <c r="AL87" s="322"/>
      <c r="AM87" s="322"/>
      <c r="AN87" s="322"/>
      <c r="AO87" s="322"/>
      <c r="AP87" s="322"/>
      <c r="AQ87" s="322"/>
      <c r="AR87" s="322"/>
      <c r="AS87" s="322"/>
      <c r="AT87" s="322"/>
      <c r="AU87" s="322"/>
      <c r="AV87" s="322"/>
      <c r="AW87" s="322"/>
      <c r="AX87" s="322"/>
      <c r="AY87" s="322"/>
      <c r="AZ87" s="322"/>
      <c r="BA87" s="322"/>
      <c r="BB87" s="322"/>
      <c r="BC87" s="322"/>
      <c r="BD87" s="322"/>
      <c r="BE87" s="322"/>
      <c r="BF87" s="322"/>
      <c r="BG87" s="322"/>
      <c r="BH87" s="90"/>
      <c r="BI87" s="323" t="s">
        <v>43</v>
      </c>
      <c r="BJ87" s="324"/>
      <c r="BK87" s="324"/>
      <c r="BL87" s="324"/>
      <c r="BM87" s="324"/>
      <c r="BN87" s="324"/>
      <c r="BO87" s="324"/>
      <c r="BP87" s="324"/>
      <c r="BQ87" s="324"/>
      <c r="BR87" s="324"/>
      <c r="BS87" s="325"/>
      <c r="BT87" s="120" t="s">
        <v>350</v>
      </c>
      <c r="BU87" s="57">
        <v>11.99</v>
      </c>
      <c r="BV87" s="331"/>
      <c r="BW87" s="332"/>
      <c r="BX87" s="332"/>
      <c r="BY87" s="332"/>
      <c r="BZ87" s="332"/>
      <c r="CA87" s="332"/>
      <c r="CB87" s="332"/>
      <c r="CC87" s="332"/>
      <c r="CD87" s="332"/>
      <c r="CE87" s="332"/>
      <c r="CF87" s="332"/>
      <c r="CG87" s="332"/>
      <c r="CH87" s="332"/>
      <c r="CI87" s="332"/>
      <c r="CJ87" s="332"/>
      <c r="CK87" s="332"/>
      <c r="CL87" s="333"/>
      <c r="CM87" s="91" t="e">
        <v>#VALUE!</v>
      </c>
    </row>
    <row r="88" spans="1:91" s="88" customFormat="1" ht="30" customHeight="1" x14ac:dyDescent="0.25">
      <c r="A88" s="319" t="s">
        <v>178</v>
      </c>
      <c r="B88" s="320"/>
      <c r="C88" s="320"/>
      <c r="D88" s="320"/>
      <c r="E88" s="320"/>
      <c r="F88" s="320"/>
      <c r="G88" s="320"/>
      <c r="H88" s="320"/>
      <c r="I88" s="321"/>
      <c r="J88" s="89"/>
      <c r="K88" s="322" t="s">
        <v>179</v>
      </c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2"/>
      <c r="AI88" s="322"/>
      <c r="AJ88" s="322"/>
      <c r="AK88" s="322"/>
      <c r="AL88" s="322"/>
      <c r="AM88" s="322"/>
      <c r="AN88" s="322"/>
      <c r="AO88" s="322"/>
      <c r="AP88" s="322"/>
      <c r="AQ88" s="322"/>
      <c r="AR88" s="322"/>
      <c r="AS88" s="322"/>
      <c r="AT88" s="322"/>
      <c r="AU88" s="322"/>
      <c r="AV88" s="322"/>
      <c r="AW88" s="322"/>
      <c r="AX88" s="322"/>
      <c r="AY88" s="322"/>
      <c r="AZ88" s="322"/>
      <c r="BA88" s="322"/>
      <c r="BB88" s="322"/>
      <c r="BC88" s="322"/>
      <c r="BD88" s="322"/>
      <c r="BE88" s="322"/>
      <c r="BF88" s="322"/>
      <c r="BG88" s="322"/>
      <c r="BH88" s="90"/>
      <c r="BI88" s="323" t="s">
        <v>10</v>
      </c>
      <c r="BJ88" s="324"/>
      <c r="BK88" s="324"/>
      <c r="BL88" s="324"/>
      <c r="BM88" s="324"/>
      <c r="BN88" s="324"/>
      <c r="BO88" s="324"/>
      <c r="BP88" s="324"/>
      <c r="BQ88" s="324"/>
      <c r="BR88" s="324"/>
      <c r="BS88" s="325"/>
      <c r="BT88" s="57">
        <f>'О движении активов СОФ'!BI23</f>
        <v>277238.99978999997</v>
      </c>
      <c r="BU88" s="57">
        <v>480583.74004000064</v>
      </c>
      <c r="BV88" s="328"/>
      <c r="BW88" s="329"/>
      <c r="BX88" s="329"/>
      <c r="BY88" s="329"/>
      <c r="BZ88" s="329"/>
      <c r="CA88" s="329"/>
      <c r="CB88" s="329"/>
      <c r="CC88" s="329"/>
      <c r="CD88" s="329"/>
      <c r="CE88" s="329"/>
      <c r="CF88" s="329"/>
      <c r="CG88" s="329"/>
      <c r="CH88" s="329"/>
      <c r="CI88" s="329"/>
      <c r="CJ88" s="329"/>
      <c r="CK88" s="329"/>
      <c r="CL88" s="330"/>
      <c r="CM88" s="91">
        <v>2.7390582392639029E-2</v>
      </c>
    </row>
    <row r="89" spans="1:91" s="88" customFormat="1" ht="30" customHeight="1" x14ac:dyDescent="0.25">
      <c r="A89" s="319" t="s">
        <v>180</v>
      </c>
      <c r="B89" s="320"/>
      <c r="C89" s="320"/>
      <c r="D89" s="320"/>
      <c r="E89" s="320"/>
      <c r="F89" s="320"/>
      <c r="G89" s="320"/>
      <c r="H89" s="320"/>
      <c r="I89" s="321"/>
      <c r="J89" s="89"/>
      <c r="K89" s="322" t="s">
        <v>181</v>
      </c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22"/>
      <c r="AI89" s="322"/>
      <c r="AJ89" s="322"/>
      <c r="AK89" s="322"/>
      <c r="AL89" s="322"/>
      <c r="AM89" s="322"/>
      <c r="AN89" s="322"/>
      <c r="AO89" s="322"/>
      <c r="AP89" s="322"/>
      <c r="AQ89" s="322"/>
      <c r="AR89" s="322"/>
      <c r="AS89" s="322"/>
      <c r="AT89" s="322"/>
      <c r="AU89" s="322"/>
      <c r="AV89" s="322"/>
      <c r="AW89" s="322"/>
      <c r="AX89" s="322"/>
      <c r="AY89" s="322"/>
      <c r="AZ89" s="322"/>
      <c r="BA89" s="322"/>
      <c r="BB89" s="322"/>
      <c r="BC89" s="322"/>
      <c r="BD89" s="322"/>
      <c r="BE89" s="322"/>
      <c r="BF89" s="322"/>
      <c r="BG89" s="322"/>
      <c r="BH89" s="90"/>
      <c r="BI89" s="323" t="s">
        <v>10</v>
      </c>
      <c r="BJ89" s="324"/>
      <c r="BK89" s="324"/>
      <c r="BL89" s="324"/>
      <c r="BM89" s="324"/>
      <c r="BN89" s="324"/>
      <c r="BO89" s="324"/>
      <c r="BP89" s="324"/>
      <c r="BQ89" s="324"/>
      <c r="BR89" s="324"/>
      <c r="BS89" s="325"/>
      <c r="BT89" s="57">
        <v>0</v>
      </c>
      <c r="BU89" s="57">
        <v>24358.349200000001</v>
      </c>
      <c r="BV89" s="331"/>
      <c r="BW89" s="332"/>
      <c r="BX89" s="332"/>
      <c r="BY89" s="332"/>
      <c r="BZ89" s="332"/>
      <c r="CA89" s="332"/>
      <c r="CB89" s="332"/>
      <c r="CC89" s="332"/>
      <c r="CD89" s="332"/>
      <c r="CE89" s="332"/>
      <c r="CF89" s="332"/>
      <c r="CG89" s="332"/>
      <c r="CH89" s="332"/>
      <c r="CI89" s="332"/>
      <c r="CJ89" s="332"/>
      <c r="CK89" s="332"/>
      <c r="CL89" s="333"/>
      <c r="CM89" s="91" t="e">
        <v>#DIV/0!</v>
      </c>
    </row>
    <row r="90" spans="1:91" s="88" customFormat="1" ht="45" customHeight="1" x14ac:dyDescent="0.25">
      <c r="A90" s="319" t="s">
        <v>182</v>
      </c>
      <c r="B90" s="320"/>
      <c r="C90" s="320"/>
      <c r="D90" s="320"/>
      <c r="E90" s="320"/>
      <c r="F90" s="320"/>
      <c r="G90" s="320"/>
      <c r="H90" s="320"/>
      <c r="I90" s="321"/>
      <c r="J90" s="89"/>
      <c r="K90" s="322" t="s">
        <v>183</v>
      </c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322"/>
      <c r="AV90" s="322"/>
      <c r="AW90" s="322"/>
      <c r="AX90" s="322"/>
      <c r="AY90" s="322"/>
      <c r="AZ90" s="322"/>
      <c r="BA90" s="322"/>
      <c r="BB90" s="322"/>
      <c r="BC90" s="322"/>
      <c r="BD90" s="322"/>
      <c r="BE90" s="322"/>
      <c r="BF90" s="322"/>
      <c r="BG90" s="322"/>
      <c r="BH90" s="90"/>
      <c r="BI90" s="323" t="s">
        <v>43</v>
      </c>
      <c r="BJ90" s="324"/>
      <c r="BK90" s="324"/>
      <c r="BL90" s="324"/>
      <c r="BM90" s="324"/>
      <c r="BN90" s="324"/>
      <c r="BO90" s="324"/>
      <c r="BP90" s="324"/>
      <c r="BQ90" s="324"/>
      <c r="BR90" s="324"/>
      <c r="BS90" s="325"/>
      <c r="BT90" s="155">
        <v>0.16423252875983385</v>
      </c>
      <c r="BU90" s="57" t="s">
        <v>44</v>
      </c>
      <c r="BV90" s="316" t="s">
        <v>44</v>
      </c>
      <c r="BW90" s="317"/>
      <c r="BX90" s="317"/>
      <c r="BY90" s="317"/>
      <c r="BZ90" s="317"/>
      <c r="CA90" s="317"/>
      <c r="CB90" s="317"/>
      <c r="CC90" s="317"/>
      <c r="CD90" s="317"/>
      <c r="CE90" s="317"/>
      <c r="CF90" s="317"/>
      <c r="CG90" s="317"/>
      <c r="CH90" s="317"/>
      <c r="CI90" s="317"/>
      <c r="CJ90" s="317"/>
      <c r="CK90" s="317"/>
      <c r="CL90" s="318"/>
      <c r="CM90" s="91" t="e">
        <v>#VALUE!</v>
      </c>
    </row>
    <row r="91" spans="1:91" ht="15" customHeight="1" x14ac:dyDescent="0.25"/>
    <row r="92" spans="1:91" s="74" customFormat="1" ht="13.2" x14ac:dyDescent="0.25">
      <c r="G92" s="74" t="s">
        <v>47</v>
      </c>
    </row>
    <row r="93" spans="1:91" s="74" customFormat="1" ht="68.25" customHeight="1" x14ac:dyDescent="0.25">
      <c r="A93" s="326" t="s">
        <v>184</v>
      </c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V93" s="327"/>
      <c r="AW93" s="327"/>
      <c r="AX93" s="327"/>
      <c r="AY93" s="327"/>
      <c r="AZ93" s="327"/>
      <c r="BA93" s="327"/>
      <c r="BB93" s="327"/>
      <c r="BC93" s="327"/>
      <c r="BD93" s="327"/>
      <c r="BE93" s="327"/>
      <c r="BF93" s="327"/>
      <c r="BG93" s="327"/>
      <c r="BH93" s="327"/>
      <c r="BI93" s="327"/>
      <c r="BJ93" s="327"/>
      <c r="BK93" s="327"/>
      <c r="BL93" s="327"/>
      <c r="BM93" s="327"/>
      <c r="BN93" s="327"/>
      <c r="BO93" s="327"/>
      <c r="BP93" s="327"/>
      <c r="BQ93" s="327"/>
      <c r="BR93" s="327"/>
      <c r="BS93" s="327"/>
      <c r="BT93" s="327"/>
      <c r="BU93" s="327"/>
      <c r="BV93" s="327"/>
      <c r="BW93" s="327"/>
      <c r="BX93" s="327"/>
      <c r="BY93" s="327"/>
      <c r="BZ93" s="327"/>
      <c r="CA93" s="327"/>
      <c r="CB93" s="327"/>
      <c r="CC93" s="327"/>
      <c r="CD93" s="327"/>
      <c r="CE93" s="327"/>
      <c r="CF93" s="327"/>
      <c r="CG93" s="327"/>
      <c r="CH93" s="327"/>
      <c r="CI93" s="327"/>
      <c r="CJ93" s="327"/>
      <c r="CK93" s="327"/>
      <c r="CL93" s="327"/>
    </row>
    <row r="94" spans="1:91" s="74" customFormat="1" ht="25.5" customHeight="1" x14ac:dyDescent="0.25">
      <c r="A94" s="326" t="s">
        <v>185</v>
      </c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327"/>
      <c r="BC94" s="327"/>
      <c r="BD94" s="327"/>
      <c r="BE94" s="327"/>
      <c r="BF94" s="327"/>
      <c r="BG94" s="327"/>
      <c r="BH94" s="327"/>
      <c r="BI94" s="327"/>
      <c r="BJ94" s="327"/>
      <c r="BK94" s="327"/>
      <c r="BL94" s="327"/>
      <c r="BM94" s="327"/>
      <c r="BN94" s="327"/>
      <c r="BO94" s="327"/>
      <c r="BP94" s="327"/>
      <c r="BQ94" s="327"/>
      <c r="BR94" s="327"/>
      <c r="BS94" s="327"/>
      <c r="BT94" s="327"/>
      <c r="BU94" s="327"/>
      <c r="BV94" s="327"/>
      <c r="BW94" s="327"/>
      <c r="BX94" s="327"/>
      <c r="BY94" s="327"/>
      <c r="BZ94" s="327"/>
      <c r="CA94" s="327"/>
      <c r="CB94" s="327"/>
      <c r="CC94" s="327"/>
      <c r="CD94" s="327"/>
      <c r="CE94" s="327"/>
      <c r="CF94" s="327"/>
      <c r="CG94" s="327"/>
      <c r="CH94" s="327"/>
      <c r="CI94" s="327"/>
      <c r="CJ94" s="327"/>
      <c r="CK94" s="327"/>
      <c r="CL94" s="327"/>
    </row>
    <row r="95" spans="1:91" s="74" customFormat="1" ht="50.25" customHeight="1" x14ac:dyDescent="0.25">
      <c r="A95" s="326" t="s">
        <v>186</v>
      </c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27"/>
      <c r="AR95" s="327"/>
      <c r="AS95" s="327"/>
      <c r="AT95" s="327"/>
      <c r="AU95" s="327"/>
      <c r="AV95" s="327"/>
      <c r="AW95" s="327"/>
      <c r="AX95" s="327"/>
      <c r="AY95" s="327"/>
      <c r="AZ95" s="327"/>
      <c r="BA95" s="327"/>
      <c r="BB95" s="327"/>
      <c r="BC95" s="327"/>
      <c r="BD95" s="327"/>
      <c r="BE95" s="327"/>
      <c r="BF95" s="327"/>
      <c r="BG95" s="327"/>
      <c r="BH95" s="327"/>
      <c r="BI95" s="327"/>
      <c r="BJ95" s="327"/>
      <c r="BK95" s="327"/>
      <c r="BL95" s="327"/>
      <c r="BM95" s="327"/>
      <c r="BN95" s="327"/>
      <c r="BO95" s="327"/>
      <c r="BP95" s="327"/>
      <c r="BQ95" s="327"/>
      <c r="BR95" s="327"/>
      <c r="BS95" s="327"/>
      <c r="BT95" s="327"/>
      <c r="BU95" s="327"/>
      <c r="BV95" s="327"/>
      <c r="BW95" s="327"/>
      <c r="BX95" s="327"/>
      <c r="BY95" s="327"/>
      <c r="BZ95" s="327"/>
      <c r="CA95" s="327"/>
      <c r="CB95" s="327"/>
      <c r="CC95" s="327"/>
      <c r="CD95" s="327"/>
      <c r="CE95" s="327"/>
      <c r="CF95" s="327"/>
      <c r="CG95" s="327"/>
      <c r="CH95" s="327"/>
      <c r="CI95" s="327"/>
      <c r="CJ95" s="327"/>
      <c r="CK95" s="327"/>
      <c r="CL95" s="327"/>
    </row>
    <row r="96" spans="1:91" s="74" customFormat="1" ht="25.5" customHeight="1" x14ac:dyDescent="0.25">
      <c r="A96" s="326" t="s">
        <v>187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7"/>
      <c r="BC96" s="327"/>
      <c r="BD96" s="327"/>
      <c r="BE96" s="327"/>
      <c r="BF96" s="327"/>
      <c r="BG96" s="327"/>
      <c r="BH96" s="327"/>
      <c r="BI96" s="327"/>
      <c r="BJ96" s="327"/>
      <c r="BK96" s="327"/>
      <c r="BL96" s="327"/>
      <c r="BM96" s="327"/>
      <c r="BN96" s="327"/>
      <c r="BO96" s="327"/>
      <c r="BP96" s="327"/>
      <c r="BQ96" s="327"/>
      <c r="BR96" s="327"/>
      <c r="BS96" s="327"/>
      <c r="BT96" s="327"/>
      <c r="BU96" s="327"/>
      <c r="BV96" s="327"/>
      <c r="BW96" s="327"/>
      <c r="BX96" s="327"/>
      <c r="BY96" s="327"/>
      <c r="BZ96" s="327"/>
      <c r="CA96" s="327"/>
      <c r="CB96" s="327"/>
      <c r="CC96" s="327"/>
      <c r="CD96" s="327"/>
      <c r="CE96" s="327"/>
      <c r="CF96" s="327"/>
      <c r="CG96" s="327"/>
      <c r="CH96" s="327"/>
      <c r="CI96" s="327"/>
      <c r="CJ96" s="327"/>
      <c r="CK96" s="327"/>
      <c r="CL96" s="327"/>
    </row>
    <row r="97" spans="1:90" s="74" customFormat="1" ht="25.5" customHeight="1" x14ac:dyDescent="0.25">
      <c r="A97" s="326" t="s">
        <v>188</v>
      </c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7"/>
      <c r="AP97" s="327"/>
      <c r="AQ97" s="327"/>
      <c r="AR97" s="327"/>
      <c r="AS97" s="327"/>
      <c r="AT97" s="327"/>
      <c r="AU97" s="327"/>
      <c r="AV97" s="327"/>
      <c r="AW97" s="327"/>
      <c r="AX97" s="327"/>
      <c r="AY97" s="327"/>
      <c r="AZ97" s="327"/>
      <c r="BA97" s="327"/>
      <c r="BB97" s="327"/>
      <c r="BC97" s="327"/>
      <c r="BD97" s="327"/>
      <c r="BE97" s="327"/>
      <c r="BF97" s="327"/>
      <c r="BG97" s="327"/>
      <c r="BH97" s="327"/>
      <c r="BI97" s="327"/>
      <c r="BJ97" s="327"/>
      <c r="BK97" s="327"/>
      <c r="BL97" s="327"/>
      <c r="BM97" s="327"/>
      <c r="BN97" s="327"/>
      <c r="BO97" s="327"/>
      <c r="BP97" s="327"/>
      <c r="BQ97" s="327"/>
      <c r="BR97" s="327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  <c r="CC97" s="327"/>
      <c r="CD97" s="327"/>
      <c r="CE97" s="327"/>
      <c r="CF97" s="327"/>
      <c r="CG97" s="327"/>
      <c r="CH97" s="327"/>
      <c r="CI97" s="327"/>
      <c r="CJ97" s="327"/>
      <c r="CK97" s="327"/>
      <c r="CL97" s="327"/>
    </row>
    <row r="98" spans="1:90" ht="3" customHeight="1" x14ac:dyDescent="0.25"/>
  </sheetData>
  <mergeCells count="314">
    <mergeCell ref="BV40:CL40"/>
    <mergeCell ref="BV27:CL27"/>
    <mergeCell ref="BV28:CL28"/>
    <mergeCell ref="BV29:CL29"/>
    <mergeCell ref="BV30:CL30"/>
    <mergeCell ref="BV31:CL31"/>
    <mergeCell ref="BV32:CL32"/>
    <mergeCell ref="BV33:CL33"/>
    <mergeCell ref="BV34:CL34"/>
    <mergeCell ref="BV35:CL35"/>
    <mergeCell ref="BV22:CL22"/>
    <mergeCell ref="BV23:CL23"/>
    <mergeCell ref="BV24:CL24"/>
    <mergeCell ref="BV25:CL25"/>
    <mergeCell ref="BV26:CL26"/>
    <mergeCell ref="BV36:CL36"/>
    <mergeCell ref="BV37:CL37"/>
    <mergeCell ref="BV38:CL38"/>
    <mergeCell ref="BV39:CL39"/>
    <mergeCell ref="BI75:BS75"/>
    <mergeCell ref="BV75:CL75"/>
    <mergeCell ref="A79:I79"/>
    <mergeCell ref="K79:BG79"/>
    <mergeCell ref="BI79:BS79"/>
    <mergeCell ref="BV79:CL79"/>
    <mergeCell ref="A76:I76"/>
    <mergeCell ref="K76:BG76"/>
    <mergeCell ref="BI76:BS76"/>
    <mergeCell ref="BV76:CL76"/>
    <mergeCell ref="A77:I77"/>
    <mergeCell ref="K77:BG77"/>
    <mergeCell ref="BI77:BS77"/>
    <mergeCell ref="BV77:CL77"/>
    <mergeCell ref="A78:I78"/>
    <mergeCell ref="K78:BG78"/>
    <mergeCell ref="BV78:CL78"/>
    <mergeCell ref="A75:I75"/>
    <mergeCell ref="K75:BG75"/>
    <mergeCell ref="BI78:BS78"/>
    <mergeCell ref="A5:CL5"/>
    <mergeCell ref="A6:CL6"/>
    <mergeCell ref="A7:CL7"/>
    <mergeCell ref="A8:CL8"/>
    <mergeCell ref="AG10:BU10"/>
    <mergeCell ref="J11:BN11"/>
    <mergeCell ref="J12:BN12"/>
    <mergeCell ref="AQ13:AX13"/>
    <mergeCell ref="AY13:AZ13"/>
    <mergeCell ref="BA13:BH13"/>
    <mergeCell ref="A21:I21"/>
    <mergeCell ref="K21:BG21"/>
    <mergeCell ref="BI21:BS21"/>
    <mergeCell ref="BV15:CL16"/>
    <mergeCell ref="A17:I17"/>
    <mergeCell ref="K17:BG17"/>
    <mergeCell ref="BI17:BS17"/>
    <mergeCell ref="BV17:CL17"/>
    <mergeCell ref="A15:I16"/>
    <mergeCell ref="J15:BH16"/>
    <mergeCell ref="BI15:BS16"/>
    <mergeCell ref="BT15:BU15"/>
    <mergeCell ref="BV18:CL18"/>
    <mergeCell ref="BV19:CL19"/>
    <mergeCell ref="BV20:CL20"/>
    <mergeCell ref="BV21:CL21"/>
    <mergeCell ref="A26:I26"/>
    <mergeCell ref="K26:BG26"/>
    <mergeCell ref="BI26:BS26"/>
    <mergeCell ref="A24:I24"/>
    <mergeCell ref="K24:BG24"/>
    <mergeCell ref="BI24:BS24"/>
    <mergeCell ref="A18:I18"/>
    <mergeCell ref="K18:BG18"/>
    <mergeCell ref="BI18:BS18"/>
    <mergeCell ref="A25:I25"/>
    <mergeCell ref="K25:BG25"/>
    <mergeCell ref="A19:I19"/>
    <mergeCell ref="K19:BG19"/>
    <mergeCell ref="BI19:BS19"/>
    <mergeCell ref="A20:I20"/>
    <mergeCell ref="K20:BG20"/>
    <mergeCell ref="BI20:BS20"/>
    <mergeCell ref="BI25:BS25"/>
    <mergeCell ref="A22:I22"/>
    <mergeCell ref="K22:BG22"/>
    <mergeCell ref="BI22:BS22"/>
    <mergeCell ref="A23:I23"/>
    <mergeCell ref="K23:BG23"/>
    <mergeCell ref="BI23:BS23"/>
    <mergeCell ref="A28:I28"/>
    <mergeCell ref="K28:BG28"/>
    <mergeCell ref="BI28:BS28"/>
    <mergeCell ref="A29:I29"/>
    <mergeCell ref="K29:BG29"/>
    <mergeCell ref="BI29:BS29"/>
    <mergeCell ref="A27:I27"/>
    <mergeCell ref="K27:BG27"/>
    <mergeCell ref="BI27:BS27"/>
    <mergeCell ref="A31:I31"/>
    <mergeCell ref="J31:BH31"/>
    <mergeCell ref="BI31:BS31"/>
    <mergeCell ref="A32:I32"/>
    <mergeCell ref="J32:BH32"/>
    <mergeCell ref="BI32:BS32"/>
    <mergeCell ref="A30:I30"/>
    <mergeCell ref="J30:BH30"/>
    <mergeCell ref="BI30:BS30"/>
    <mergeCell ref="A35:I35"/>
    <mergeCell ref="J35:BH35"/>
    <mergeCell ref="BI35:BS35"/>
    <mergeCell ref="A36:I36"/>
    <mergeCell ref="J36:BH36"/>
    <mergeCell ref="BI36:BS36"/>
    <mergeCell ref="A33:I33"/>
    <mergeCell ref="J33:BH33"/>
    <mergeCell ref="BI33:BS33"/>
    <mergeCell ref="A34:I34"/>
    <mergeCell ref="J34:BH34"/>
    <mergeCell ref="BI34:BS34"/>
    <mergeCell ref="A39:I39"/>
    <mergeCell ref="J39:BH39"/>
    <mergeCell ref="BI39:BS39"/>
    <mergeCell ref="A40:I40"/>
    <mergeCell ref="BI40:BS40"/>
    <mergeCell ref="A37:I37"/>
    <mergeCell ref="J37:BH37"/>
    <mergeCell ref="BI37:BS37"/>
    <mergeCell ref="A38:I38"/>
    <mergeCell ref="J38:BH38"/>
    <mergeCell ref="BI38:BS38"/>
    <mergeCell ref="BV41:CL41"/>
    <mergeCell ref="A42:I42"/>
    <mergeCell ref="BI42:BS42"/>
    <mergeCell ref="BV42:CL42"/>
    <mergeCell ref="A43:I43"/>
    <mergeCell ref="BI43:BS43"/>
    <mergeCell ref="A41:I41"/>
    <mergeCell ref="BI41:BS41"/>
    <mergeCell ref="K43:BG43"/>
    <mergeCell ref="BV43:CL43"/>
    <mergeCell ref="A49:I49"/>
    <mergeCell ref="BI49:BS49"/>
    <mergeCell ref="BV49:CL49"/>
    <mergeCell ref="K48:BG48"/>
    <mergeCell ref="K49:BG49"/>
    <mergeCell ref="K44:BG44"/>
    <mergeCell ref="K45:BG45"/>
    <mergeCell ref="K46:BG46"/>
    <mergeCell ref="K47:BG47"/>
    <mergeCell ref="BI44:BS44"/>
    <mergeCell ref="A45:I45"/>
    <mergeCell ref="BI45:BS45"/>
    <mergeCell ref="A47:I47"/>
    <mergeCell ref="BI47:BS47"/>
    <mergeCell ref="BV44:CL44"/>
    <mergeCell ref="A48:I48"/>
    <mergeCell ref="BI48:BS48"/>
    <mergeCell ref="BV48:CL48"/>
    <mergeCell ref="BV47:CL47"/>
    <mergeCell ref="BV45:CL45"/>
    <mergeCell ref="BV46:CL46"/>
    <mergeCell ref="A44:I44"/>
    <mergeCell ref="A46:I46"/>
    <mergeCell ref="BI46:BS46"/>
    <mergeCell ref="A54:I54"/>
    <mergeCell ref="BI54:BS54"/>
    <mergeCell ref="BV54:CL54"/>
    <mergeCell ref="A55:I55"/>
    <mergeCell ref="K55:BG55"/>
    <mergeCell ref="BI55:BS55"/>
    <mergeCell ref="BV55:CL55"/>
    <mergeCell ref="K54:BG54"/>
    <mergeCell ref="A52:I52"/>
    <mergeCell ref="BI52:BS52"/>
    <mergeCell ref="A53:I53"/>
    <mergeCell ref="BI53:BS53"/>
    <mergeCell ref="BV53:CL53"/>
    <mergeCell ref="K52:BG52"/>
    <mergeCell ref="K53:BG53"/>
    <mergeCell ref="BV50:CL52"/>
    <mergeCell ref="A50:I50"/>
    <mergeCell ref="BI50:BS50"/>
    <mergeCell ref="A51:I51"/>
    <mergeCell ref="BI51:BS51"/>
    <mergeCell ref="K50:BG50"/>
    <mergeCell ref="K51:BG51"/>
    <mergeCell ref="BV58:CL58"/>
    <mergeCell ref="BV59:CL59"/>
    <mergeCell ref="BV60:CL60"/>
    <mergeCell ref="A56:I56"/>
    <mergeCell ref="K56:BG56"/>
    <mergeCell ref="BI56:BS56"/>
    <mergeCell ref="BV56:CL56"/>
    <mergeCell ref="A57:I57"/>
    <mergeCell ref="K57:BG57"/>
    <mergeCell ref="BI57:BS57"/>
    <mergeCell ref="BV57:CL57"/>
    <mergeCell ref="A58:I58"/>
    <mergeCell ref="K58:BG58"/>
    <mergeCell ref="BI58:BS58"/>
    <mergeCell ref="A59:I59"/>
    <mergeCell ref="K59:BG59"/>
    <mergeCell ref="BI59:BS59"/>
    <mergeCell ref="A62:I62"/>
    <mergeCell ref="K62:BG62"/>
    <mergeCell ref="BI62:BS62"/>
    <mergeCell ref="BV62:CL62"/>
    <mergeCell ref="A63:I63"/>
    <mergeCell ref="K63:BG63"/>
    <mergeCell ref="BI63:BS63"/>
    <mergeCell ref="BV63:CL63"/>
    <mergeCell ref="A60:I60"/>
    <mergeCell ref="K60:BG60"/>
    <mergeCell ref="BI60:BS60"/>
    <mergeCell ref="A61:I61"/>
    <mergeCell ref="K61:BG61"/>
    <mergeCell ref="BI61:BS61"/>
    <mergeCell ref="BV61:CL61"/>
    <mergeCell ref="A66:I66"/>
    <mergeCell ref="K66:BG66"/>
    <mergeCell ref="BI66:BS66"/>
    <mergeCell ref="BV66:CL66"/>
    <mergeCell ref="A67:I67"/>
    <mergeCell ref="K67:BG67"/>
    <mergeCell ref="BI67:BS67"/>
    <mergeCell ref="BV67:CL67"/>
    <mergeCell ref="A64:I64"/>
    <mergeCell ref="K64:BG64"/>
    <mergeCell ref="BI64:BS64"/>
    <mergeCell ref="BV64:CL64"/>
    <mergeCell ref="A65:I65"/>
    <mergeCell ref="K65:BG65"/>
    <mergeCell ref="BI65:BS65"/>
    <mergeCell ref="BV65:CL65"/>
    <mergeCell ref="A80:I80"/>
    <mergeCell ref="K80:BG80"/>
    <mergeCell ref="BI80:BS80"/>
    <mergeCell ref="BV80:CL80"/>
    <mergeCell ref="A81:I81"/>
    <mergeCell ref="K81:BG81"/>
    <mergeCell ref="BI81:BS81"/>
    <mergeCell ref="BV81:CL81"/>
    <mergeCell ref="A71:I71"/>
    <mergeCell ref="K71:BG71"/>
    <mergeCell ref="BI71:BS71"/>
    <mergeCell ref="BV71:CL71"/>
    <mergeCell ref="A72:I72"/>
    <mergeCell ref="K72:BG72"/>
    <mergeCell ref="BI72:BS72"/>
    <mergeCell ref="BV72:CL72"/>
    <mergeCell ref="A73:I73"/>
    <mergeCell ref="K73:BG73"/>
    <mergeCell ref="BI73:BS73"/>
    <mergeCell ref="BV73:CL73"/>
    <mergeCell ref="A74:I74"/>
    <mergeCell ref="K74:BG74"/>
    <mergeCell ref="BI74:BS74"/>
    <mergeCell ref="BV74:CL74"/>
    <mergeCell ref="BI86:BS86"/>
    <mergeCell ref="BV86:CL86"/>
    <mergeCell ref="A87:I87"/>
    <mergeCell ref="K87:BG87"/>
    <mergeCell ref="BI87:BS87"/>
    <mergeCell ref="BV87:CL87"/>
    <mergeCell ref="A82:I82"/>
    <mergeCell ref="K82:BG82"/>
    <mergeCell ref="BI82:BS82"/>
    <mergeCell ref="BV82:CL82"/>
    <mergeCell ref="A85:I85"/>
    <mergeCell ref="K85:BG85"/>
    <mergeCell ref="BI85:BS85"/>
    <mergeCell ref="BV85:CL85"/>
    <mergeCell ref="A83:I83"/>
    <mergeCell ref="K83:BG83"/>
    <mergeCell ref="BI83:BS83"/>
    <mergeCell ref="BV83:CL83"/>
    <mergeCell ref="A84:I84"/>
    <mergeCell ref="K84:BG84"/>
    <mergeCell ref="BI84:BS84"/>
    <mergeCell ref="BV84:CL84"/>
    <mergeCell ref="A93:CL93"/>
    <mergeCell ref="A94:CL94"/>
    <mergeCell ref="A95:CL95"/>
    <mergeCell ref="A96:CL96"/>
    <mergeCell ref="A97:CL97"/>
    <mergeCell ref="K40:BG40"/>
    <mergeCell ref="K41:BG41"/>
    <mergeCell ref="K42:BG42"/>
    <mergeCell ref="A90:I90"/>
    <mergeCell ref="K90:BG90"/>
    <mergeCell ref="BI90:BS90"/>
    <mergeCell ref="BV90:CL90"/>
    <mergeCell ref="A88:I88"/>
    <mergeCell ref="K88:BG88"/>
    <mergeCell ref="BI88:BS88"/>
    <mergeCell ref="BV88:CL88"/>
    <mergeCell ref="A89:I89"/>
    <mergeCell ref="K89:BG89"/>
    <mergeCell ref="BI89:BS89"/>
    <mergeCell ref="BV89:CL89"/>
    <mergeCell ref="A86:I86"/>
    <mergeCell ref="K86:BG86"/>
    <mergeCell ref="BV68:CL68"/>
    <mergeCell ref="BV69:CL69"/>
    <mergeCell ref="BV70:CL70"/>
    <mergeCell ref="A69:I69"/>
    <mergeCell ref="K69:BG69"/>
    <mergeCell ref="BI69:BS69"/>
    <mergeCell ref="A70:I70"/>
    <mergeCell ref="K70:BG70"/>
    <mergeCell ref="BI70:BS70"/>
    <mergeCell ref="A68:I68"/>
    <mergeCell ref="K68:BG68"/>
    <mergeCell ref="BI68:BS68"/>
  </mergeCells>
  <pageMargins left="0.7" right="0.7" top="0.75" bottom="0.75" header="0.3" footer="0.3"/>
  <pageSetup paperSize="9" scale="58" fitToHeight="0" orientation="portrait" r:id="rId1"/>
  <rowBreaks count="1" manualBreakCount="1">
    <brk id="90" max="10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3"/>
  <sheetViews>
    <sheetView view="pageBreakPreview" topLeftCell="A16" zoomScale="91" zoomScaleNormal="100" zoomScaleSheetLayoutView="91" workbookViewId="0">
      <selection activeCell="BJ23" sqref="BJ23"/>
    </sheetView>
  </sheetViews>
  <sheetFormatPr defaultColWidth="0.88671875" defaultRowHeight="13.8" x14ac:dyDescent="0.25"/>
  <cols>
    <col min="1" max="44" width="0.88671875" style="75"/>
    <col min="45" max="45" width="15" style="75" customWidth="1"/>
    <col min="46" max="60" width="0.88671875" style="75"/>
    <col min="61" max="61" width="12.33203125" style="75" customWidth="1"/>
    <col min="62" max="62" width="18.77734375" style="75" customWidth="1"/>
    <col min="63" max="79" width="0.88671875" style="75"/>
    <col min="80" max="80" width="8.44140625" style="75" hidden="1" customWidth="1"/>
    <col min="81" max="81" width="5" style="75" customWidth="1"/>
    <col min="82" max="82" width="15.21875" style="75" customWidth="1"/>
    <col min="83" max="188" width="0.88671875" style="75"/>
    <col min="189" max="189" width="5.109375" style="75" customWidth="1"/>
    <col min="190" max="197" width="0.88671875" style="75"/>
    <col min="198" max="198" width="3.33203125" style="75" customWidth="1"/>
    <col min="199" max="199" width="2.109375" style="75" customWidth="1"/>
    <col min="200" max="218" width="0.88671875" style="75"/>
    <col min="219" max="219" width="0" style="75" hidden="1" customWidth="1"/>
    <col min="220" max="220" width="1.109375" style="75" customWidth="1"/>
    <col min="221" max="221" width="2.6640625" style="75" customWidth="1"/>
    <col min="222" max="444" width="0.88671875" style="75"/>
    <col min="445" max="445" width="5.109375" style="75" customWidth="1"/>
    <col min="446" max="453" width="0.88671875" style="75"/>
    <col min="454" max="454" width="3.33203125" style="75" customWidth="1"/>
    <col min="455" max="455" width="2.109375" style="75" customWidth="1"/>
    <col min="456" max="474" width="0.88671875" style="75"/>
    <col min="475" max="475" width="0" style="75" hidden="1" customWidth="1"/>
    <col min="476" max="476" width="1.109375" style="75" customWidth="1"/>
    <col min="477" max="477" width="2.6640625" style="75" customWidth="1"/>
    <col min="478" max="700" width="0.88671875" style="75"/>
    <col min="701" max="701" width="5.109375" style="75" customWidth="1"/>
    <col min="702" max="709" width="0.88671875" style="75"/>
    <col min="710" max="710" width="3.33203125" style="75" customWidth="1"/>
    <col min="711" max="711" width="2.109375" style="75" customWidth="1"/>
    <col min="712" max="730" width="0.88671875" style="75"/>
    <col min="731" max="731" width="0" style="75" hidden="1" customWidth="1"/>
    <col min="732" max="732" width="1.109375" style="75" customWidth="1"/>
    <col min="733" max="733" width="2.6640625" style="75" customWidth="1"/>
    <col min="734" max="956" width="0.88671875" style="75"/>
    <col min="957" max="957" width="5.109375" style="75" customWidth="1"/>
    <col min="958" max="965" width="0.88671875" style="75"/>
    <col min="966" max="966" width="3.33203125" style="75" customWidth="1"/>
    <col min="967" max="967" width="2.109375" style="75" customWidth="1"/>
    <col min="968" max="986" width="0.88671875" style="75"/>
    <col min="987" max="987" width="0" style="75" hidden="1" customWidth="1"/>
    <col min="988" max="988" width="1.109375" style="75" customWidth="1"/>
    <col min="989" max="989" width="2.6640625" style="75" customWidth="1"/>
    <col min="990" max="1212" width="0.88671875" style="75"/>
    <col min="1213" max="1213" width="5.109375" style="75" customWidth="1"/>
    <col min="1214" max="1221" width="0.88671875" style="75"/>
    <col min="1222" max="1222" width="3.33203125" style="75" customWidth="1"/>
    <col min="1223" max="1223" width="2.109375" style="75" customWidth="1"/>
    <col min="1224" max="1242" width="0.88671875" style="75"/>
    <col min="1243" max="1243" width="0" style="75" hidden="1" customWidth="1"/>
    <col min="1244" max="1244" width="1.109375" style="75" customWidth="1"/>
    <col min="1245" max="1245" width="2.6640625" style="75" customWidth="1"/>
    <col min="1246" max="1468" width="0.88671875" style="75"/>
    <col min="1469" max="1469" width="5.109375" style="75" customWidth="1"/>
    <col min="1470" max="1477" width="0.88671875" style="75"/>
    <col min="1478" max="1478" width="3.33203125" style="75" customWidth="1"/>
    <col min="1479" max="1479" width="2.109375" style="75" customWidth="1"/>
    <col min="1480" max="1498" width="0.88671875" style="75"/>
    <col min="1499" max="1499" width="0" style="75" hidden="1" customWidth="1"/>
    <col min="1500" max="1500" width="1.109375" style="75" customWidth="1"/>
    <col min="1501" max="1501" width="2.6640625" style="75" customWidth="1"/>
    <col min="1502" max="1724" width="0.88671875" style="75"/>
    <col min="1725" max="1725" width="5.109375" style="75" customWidth="1"/>
    <col min="1726" max="1733" width="0.88671875" style="75"/>
    <col min="1734" max="1734" width="3.33203125" style="75" customWidth="1"/>
    <col min="1735" max="1735" width="2.109375" style="75" customWidth="1"/>
    <col min="1736" max="1754" width="0.88671875" style="75"/>
    <col min="1755" max="1755" width="0" style="75" hidden="1" customWidth="1"/>
    <col min="1756" max="1756" width="1.109375" style="75" customWidth="1"/>
    <col min="1757" max="1757" width="2.6640625" style="75" customWidth="1"/>
    <col min="1758" max="1980" width="0.88671875" style="75"/>
    <col min="1981" max="1981" width="5.109375" style="75" customWidth="1"/>
    <col min="1982" max="1989" width="0.88671875" style="75"/>
    <col min="1990" max="1990" width="3.33203125" style="75" customWidth="1"/>
    <col min="1991" max="1991" width="2.109375" style="75" customWidth="1"/>
    <col min="1992" max="2010" width="0.88671875" style="75"/>
    <col min="2011" max="2011" width="0" style="75" hidden="1" customWidth="1"/>
    <col min="2012" max="2012" width="1.109375" style="75" customWidth="1"/>
    <col min="2013" max="2013" width="2.6640625" style="75" customWidth="1"/>
    <col min="2014" max="2236" width="0.88671875" style="75"/>
    <col min="2237" max="2237" width="5.109375" style="75" customWidth="1"/>
    <col min="2238" max="2245" width="0.88671875" style="75"/>
    <col min="2246" max="2246" width="3.33203125" style="75" customWidth="1"/>
    <col min="2247" max="2247" width="2.109375" style="75" customWidth="1"/>
    <col min="2248" max="2266" width="0.88671875" style="75"/>
    <col min="2267" max="2267" width="0" style="75" hidden="1" customWidth="1"/>
    <col min="2268" max="2268" width="1.109375" style="75" customWidth="1"/>
    <col min="2269" max="2269" width="2.6640625" style="75" customWidth="1"/>
    <col min="2270" max="2492" width="0.88671875" style="75"/>
    <col min="2493" max="2493" width="5.109375" style="75" customWidth="1"/>
    <col min="2494" max="2501" width="0.88671875" style="75"/>
    <col min="2502" max="2502" width="3.33203125" style="75" customWidth="1"/>
    <col min="2503" max="2503" width="2.109375" style="75" customWidth="1"/>
    <col min="2504" max="2522" width="0.88671875" style="75"/>
    <col min="2523" max="2523" width="0" style="75" hidden="1" customWidth="1"/>
    <col min="2524" max="2524" width="1.109375" style="75" customWidth="1"/>
    <col min="2525" max="2525" width="2.6640625" style="75" customWidth="1"/>
    <col min="2526" max="2748" width="0.88671875" style="75"/>
    <col min="2749" max="2749" width="5.109375" style="75" customWidth="1"/>
    <col min="2750" max="2757" width="0.88671875" style="75"/>
    <col min="2758" max="2758" width="3.33203125" style="75" customWidth="1"/>
    <col min="2759" max="2759" width="2.109375" style="75" customWidth="1"/>
    <col min="2760" max="2778" width="0.88671875" style="75"/>
    <col min="2779" max="2779" width="0" style="75" hidden="1" customWidth="1"/>
    <col min="2780" max="2780" width="1.109375" style="75" customWidth="1"/>
    <col min="2781" max="2781" width="2.6640625" style="75" customWidth="1"/>
    <col min="2782" max="3004" width="0.88671875" style="75"/>
    <col min="3005" max="3005" width="5.109375" style="75" customWidth="1"/>
    <col min="3006" max="3013" width="0.88671875" style="75"/>
    <col min="3014" max="3014" width="3.33203125" style="75" customWidth="1"/>
    <col min="3015" max="3015" width="2.109375" style="75" customWidth="1"/>
    <col min="3016" max="3034" width="0.88671875" style="75"/>
    <col min="3035" max="3035" width="0" style="75" hidden="1" customWidth="1"/>
    <col min="3036" max="3036" width="1.109375" style="75" customWidth="1"/>
    <col min="3037" max="3037" width="2.6640625" style="75" customWidth="1"/>
    <col min="3038" max="3260" width="0.88671875" style="75"/>
    <col min="3261" max="3261" width="5.109375" style="75" customWidth="1"/>
    <col min="3262" max="3269" width="0.88671875" style="75"/>
    <col min="3270" max="3270" width="3.33203125" style="75" customWidth="1"/>
    <col min="3271" max="3271" width="2.109375" style="75" customWidth="1"/>
    <col min="3272" max="3290" width="0.88671875" style="75"/>
    <col min="3291" max="3291" width="0" style="75" hidden="1" customWidth="1"/>
    <col min="3292" max="3292" width="1.109375" style="75" customWidth="1"/>
    <col min="3293" max="3293" width="2.6640625" style="75" customWidth="1"/>
    <col min="3294" max="3516" width="0.88671875" style="75"/>
    <col min="3517" max="3517" width="5.109375" style="75" customWidth="1"/>
    <col min="3518" max="3525" width="0.88671875" style="75"/>
    <col min="3526" max="3526" width="3.33203125" style="75" customWidth="1"/>
    <col min="3527" max="3527" width="2.109375" style="75" customWidth="1"/>
    <col min="3528" max="3546" width="0.88671875" style="75"/>
    <col min="3547" max="3547" width="0" style="75" hidden="1" customWidth="1"/>
    <col min="3548" max="3548" width="1.109375" style="75" customWidth="1"/>
    <col min="3549" max="3549" width="2.6640625" style="75" customWidth="1"/>
    <col min="3550" max="3772" width="0.88671875" style="75"/>
    <col min="3773" max="3773" width="5.109375" style="75" customWidth="1"/>
    <col min="3774" max="3781" width="0.88671875" style="75"/>
    <col min="3782" max="3782" width="3.33203125" style="75" customWidth="1"/>
    <col min="3783" max="3783" width="2.109375" style="75" customWidth="1"/>
    <col min="3784" max="3802" width="0.88671875" style="75"/>
    <col min="3803" max="3803" width="0" style="75" hidden="1" customWidth="1"/>
    <col min="3804" max="3804" width="1.109375" style="75" customWidth="1"/>
    <col min="3805" max="3805" width="2.6640625" style="75" customWidth="1"/>
    <col min="3806" max="4028" width="0.88671875" style="75"/>
    <col min="4029" max="4029" width="5.109375" style="75" customWidth="1"/>
    <col min="4030" max="4037" width="0.88671875" style="75"/>
    <col min="4038" max="4038" width="3.33203125" style="75" customWidth="1"/>
    <col min="4039" max="4039" width="2.109375" style="75" customWidth="1"/>
    <col min="4040" max="4058" width="0.88671875" style="75"/>
    <col min="4059" max="4059" width="0" style="75" hidden="1" customWidth="1"/>
    <col min="4060" max="4060" width="1.109375" style="75" customWidth="1"/>
    <col min="4061" max="4061" width="2.6640625" style="75" customWidth="1"/>
    <col min="4062" max="4284" width="0.88671875" style="75"/>
    <col min="4285" max="4285" width="5.109375" style="75" customWidth="1"/>
    <col min="4286" max="4293" width="0.88671875" style="75"/>
    <col min="4294" max="4294" width="3.33203125" style="75" customWidth="1"/>
    <col min="4295" max="4295" width="2.109375" style="75" customWidth="1"/>
    <col min="4296" max="4314" width="0.88671875" style="75"/>
    <col min="4315" max="4315" width="0" style="75" hidden="1" customWidth="1"/>
    <col min="4316" max="4316" width="1.109375" style="75" customWidth="1"/>
    <col min="4317" max="4317" width="2.6640625" style="75" customWidth="1"/>
    <col min="4318" max="4540" width="0.88671875" style="75"/>
    <col min="4541" max="4541" width="5.109375" style="75" customWidth="1"/>
    <col min="4542" max="4549" width="0.88671875" style="75"/>
    <col min="4550" max="4550" width="3.33203125" style="75" customWidth="1"/>
    <col min="4551" max="4551" width="2.109375" style="75" customWidth="1"/>
    <col min="4552" max="4570" width="0.88671875" style="75"/>
    <col min="4571" max="4571" width="0" style="75" hidden="1" customWidth="1"/>
    <col min="4572" max="4572" width="1.109375" style="75" customWidth="1"/>
    <col min="4573" max="4573" width="2.6640625" style="75" customWidth="1"/>
    <col min="4574" max="4796" width="0.88671875" style="75"/>
    <col min="4797" max="4797" width="5.109375" style="75" customWidth="1"/>
    <col min="4798" max="4805" width="0.88671875" style="75"/>
    <col min="4806" max="4806" width="3.33203125" style="75" customWidth="1"/>
    <col min="4807" max="4807" width="2.109375" style="75" customWidth="1"/>
    <col min="4808" max="4826" width="0.88671875" style="75"/>
    <col min="4827" max="4827" width="0" style="75" hidden="1" customWidth="1"/>
    <col min="4828" max="4828" width="1.109375" style="75" customWidth="1"/>
    <col min="4829" max="4829" width="2.6640625" style="75" customWidth="1"/>
    <col min="4830" max="5052" width="0.88671875" style="75"/>
    <col min="5053" max="5053" width="5.109375" style="75" customWidth="1"/>
    <col min="5054" max="5061" width="0.88671875" style="75"/>
    <col min="5062" max="5062" width="3.33203125" style="75" customWidth="1"/>
    <col min="5063" max="5063" width="2.109375" style="75" customWidth="1"/>
    <col min="5064" max="5082" width="0.88671875" style="75"/>
    <col min="5083" max="5083" width="0" style="75" hidden="1" customWidth="1"/>
    <col min="5084" max="5084" width="1.109375" style="75" customWidth="1"/>
    <col min="5085" max="5085" width="2.6640625" style="75" customWidth="1"/>
    <col min="5086" max="5308" width="0.88671875" style="75"/>
    <col min="5309" max="5309" width="5.109375" style="75" customWidth="1"/>
    <col min="5310" max="5317" width="0.88671875" style="75"/>
    <col min="5318" max="5318" width="3.33203125" style="75" customWidth="1"/>
    <col min="5319" max="5319" width="2.109375" style="75" customWidth="1"/>
    <col min="5320" max="5338" width="0.88671875" style="75"/>
    <col min="5339" max="5339" width="0" style="75" hidden="1" customWidth="1"/>
    <col min="5340" max="5340" width="1.109375" style="75" customWidth="1"/>
    <col min="5341" max="5341" width="2.6640625" style="75" customWidth="1"/>
    <col min="5342" max="5564" width="0.88671875" style="75"/>
    <col min="5565" max="5565" width="5.109375" style="75" customWidth="1"/>
    <col min="5566" max="5573" width="0.88671875" style="75"/>
    <col min="5574" max="5574" width="3.33203125" style="75" customWidth="1"/>
    <col min="5575" max="5575" width="2.109375" style="75" customWidth="1"/>
    <col min="5576" max="5594" width="0.88671875" style="75"/>
    <col min="5595" max="5595" width="0" style="75" hidden="1" customWidth="1"/>
    <col min="5596" max="5596" width="1.109375" style="75" customWidth="1"/>
    <col min="5597" max="5597" width="2.6640625" style="75" customWidth="1"/>
    <col min="5598" max="5820" width="0.88671875" style="75"/>
    <col min="5821" max="5821" width="5.109375" style="75" customWidth="1"/>
    <col min="5822" max="5829" width="0.88671875" style="75"/>
    <col min="5830" max="5830" width="3.33203125" style="75" customWidth="1"/>
    <col min="5831" max="5831" width="2.109375" style="75" customWidth="1"/>
    <col min="5832" max="5850" width="0.88671875" style="75"/>
    <col min="5851" max="5851" width="0" style="75" hidden="1" customWidth="1"/>
    <col min="5852" max="5852" width="1.109375" style="75" customWidth="1"/>
    <col min="5853" max="5853" width="2.6640625" style="75" customWidth="1"/>
    <col min="5854" max="6076" width="0.88671875" style="75"/>
    <col min="6077" max="6077" width="5.109375" style="75" customWidth="1"/>
    <col min="6078" max="6085" width="0.88671875" style="75"/>
    <col min="6086" max="6086" width="3.33203125" style="75" customWidth="1"/>
    <col min="6087" max="6087" width="2.109375" style="75" customWidth="1"/>
    <col min="6088" max="6106" width="0.88671875" style="75"/>
    <col min="6107" max="6107" width="0" style="75" hidden="1" customWidth="1"/>
    <col min="6108" max="6108" width="1.109375" style="75" customWidth="1"/>
    <col min="6109" max="6109" width="2.6640625" style="75" customWidth="1"/>
    <col min="6110" max="6332" width="0.88671875" style="75"/>
    <col min="6333" max="6333" width="5.109375" style="75" customWidth="1"/>
    <col min="6334" max="6341" width="0.88671875" style="75"/>
    <col min="6342" max="6342" width="3.33203125" style="75" customWidth="1"/>
    <col min="6343" max="6343" width="2.109375" style="75" customWidth="1"/>
    <col min="6344" max="6362" width="0.88671875" style="75"/>
    <col min="6363" max="6363" width="0" style="75" hidden="1" customWidth="1"/>
    <col min="6364" max="6364" width="1.109375" style="75" customWidth="1"/>
    <col min="6365" max="6365" width="2.6640625" style="75" customWidth="1"/>
    <col min="6366" max="6588" width="0.88671875" style="75"/>
    <col min="6589" max="6589" width="5.109375" style="75" customWidth="1"/>
    <col min="6590" max="6597" width="0.88671875" style="75"/>
    <col min="6598" max="6598" width="3.33203125" style="75" customWidth="1"/>
    <col min="6599" max="6599" width="2.109375" style="75" customWidth="1"/>
    <col min="6600" max="6618" width="0.88671875" style="75"/>
    <col min="6619" max="6619" width="0" style="75" hidden="1" customWidth="1"/>
    <col min="6620" max="6620" width="1.109375" style="75" customWidth="1"/>
    <col min="6621" max="6621" width="2.6640625" style="75" customWidth="1"/>
    <col min="6622" max="6844" width="0.88671875" style="75"/>
    <col min="6845" max="6845" width="5.109375" style="75" customWidth="1"/>
    <col min="6846" max="6853" width="0.88671875" style="75"/>
    <col min="6854" max="6854" width="3.33203125" style="75" customWidth="1"/>
    <col min="6855" max="6855" width="2.109375" style="75" customWidth="1"/>
    <col min="6856" max="6874" width="0.88671875" style="75"/>
    <col min="6875" max="6875" width="0" style="75" hidden="1" customWidth="1"/>
    <col min="6876" max="6876" width="1.109375" style="75" customWidth="1"/>
    <col min="6877" max="6877" width="2.6640625" style="75" customWidth="1"/>
    <col min="6878" max="7100" width="0.88671875" style="75"/>
    <col min="7101" max="7101" width="5.109375" style="75" customWidth="1"/>
    <col min="7102" max="7109" width="0.88671875" style="75"/>
    <col min="7110" max="7110" width="3.33203125" style="75" customWidth="1"/>
    <col min="7111" max="7111" width="2.109375" style="75" customWidth="1"/>
    <col min="7112" max="7130" width="0.88671875" style="75"/>
    <col min="7131" max="7131" width="0" style="75" hidden="1" customWidth="1"/>
    <col min="7132" max="7132" width="1.109375" style="75" customWidth="1"/>
    <col min="7133" max="7133" width="2.6640625" style="75" customWidth="1"/>
    <col min="7134" max="7356" width="0.88671875" style="75"/>
    <col min="7357" max="7357" width="5.109375" style="75" customWidth="1"/>
    <col min="7358" max="7365" width="0.88671875" style="75"/>
    <col min="7366" max="7366" width="3.33203125" style="75" customWidth="1"/>
    <col min="7367" max="7367" width="2.109375" style="75" customWidth="1"/>
    <col min="7368" max="7386" width="0.88671875" style="75"/>
    <col min="7387" max="7387" width="0" style="75" hidden="1" customWidth="1"/>
    <col min="7388" max="7388" width="1.109375" style="75" customWidth="1"/>
    <col min="7389" max="7389" width="2.6640625" style="75" customWidth="1"/>
    <col min="7390" max="7612" width="0.88671875" style="75"/>
    <col min="7613" max="7613" width="5.109375" style="75" customWidth="1"/>
    <col min="7614" max="7621" width="0.88671875" style="75"/>
    <col min="7622" max="7622" width="3.33203125" style="75" customWidth="1"/>
    <col min="7623" max="7623" width="2.109375" style="75" customWidth="1"/>
    <col min="7624" max="7642" width="0.88671875" style="75"/>
    <col min="7643" max="7643" width="0" style="75" hidden="1" customWidth="1"/>
    <col min="7644" max="7644" width="1.109375" style="75" customWidth="1"/>
    <col min="7645" max="7645" width="2.6640625" style="75" customWidth="1"/>
    <col min="7646" max="7868" width="0.88671875" style="75"/>
    <col min="7869" max="7869" width="5.109375" style="75" customWidth="1"/>
    <col min="7870" max="7877" width="0.88671875" style="75"/>
    <col min="7878" max="7878" width="3.33203125" style="75" customWidth="1"/>
    <col min="7879" max="7879" width="2.109375" style="75" customWidth="1"/>
    <col min="7880" max="7898" width="0.88671875" style="75"/>
    <col min="7899" max="7899" width="0" style="75" hidden="1" customWidth="1"/>
    <col min="7900" max="7900" width="1.109375" style="75" customWidth="1"/>
    <col min="7901" max="7901" width="2.6640625" style="75" customWidth="1"/>
    <col min="7902" max="8124" width="0.88671875" style="75"/>
    <col min="8125" max="8125" width="5.109375" style="75" customWidth="1"/>
    <col min="8126" max="8133" width="0.88671875" style="75"/>
    <col min="8134" max="8134" width="3.33203125" style="75" customWidth="1"/>
    <col min="8135" max="8135" width="2.109375" style="75" customWidth="1"/>
    <col min="8136" max="8154" width="0.88671875" style="75"/>
    <col min="8155" max="8155" width="0" style="75" hidden="1" customWidth="1"/>
    <col min="8156" max="8156" width="1.109375" style="75" customWidth="1"/>
    <col min="8157" max="8157" width="2.6640625" style="75" customWidth="1"/>
    <col min="8158" max="8380" width="0.88671875" style="75"/>
    <col min="8381" max="8381" width="5.109375" style="75" customWidth="1"/>
    <col min="8382" max="8389" width="0.88671875" style="75"/>
    <col min="8390" max="8390" width="3.33203125" style="75" customWidth="1"/>
    <col min="8391" max="8391" width="2.109375" style="75" customWidth="1"/>
    <col min="8392" max="8410" width="0.88671875" style="75"/>
    <col min="8411" max="8411" width="0" style="75" hidden="1" customWidth="1"/>
    <col min="8412" max="8412" width="1.109375" style="75" customWidth="1"/>
    <col min="8413" max="8413" width="2.6640625" style="75" customWidth="1"/>
    <col min="8414" max="8636" width="0.88671875" style="75"/>
    <col min="8637" max="8637" width="5.109375" style="75" customWidth="1"/>
    <col min="8638" max="8645" width="0.88671875" style="75"/>
    <col min="8646" max="8646" width="3.33203125" style="75" customWidth="1"/>
    <col min="8647" max="8647" width="2.109375" style="75" customWidth="1"/>
    <col min="8648" max="8666" width="0.88671875" style="75"/>
    <col min="8667" max="8667" width="0" style="75" hidden="1" customWidth="1"/>
    <col min="8668" max="8668" width="1.109375" style="75" customWidth="1"/>
    <col min="8669" max="8669" width="2.6640625" style="75" customWidth="1"/>
    <col min="8670" max="8892" width="0.88671875" style="75"/>
    <col min="8893" max="8893" width="5.109375" style="75" customWidth="1"/>
    <col min="8894" max="8901" width="0.88671875" style="75"/>
    <col min="8902" max="8902" width="3.33203125" style="75" customWidth="1"/>
    <col min="8903" max="8903" width="2.109375" style="75" customWidth="1"/>
    <col min="8904" max="8922" width="0.88671875" style="75"/>
    <col min="8923" max="8923" width="0" style="75" hidden="1" customWidth="1"/>
    <col min="8924" max="8924" width="1.109375" style="75" customWidth="1"/>
    <col min="8925" max="8925" width="2.6640625" style="75" customWidth="1"/>
    <col min="8926" max="9148" width="0.88671875" style="75"/>
    <col min="9149" max="9149" width="5.109375" style="75" customWidth="1"/>
    <col min="9150" max="9157" width="0.88671875" style="75"/>
    <col min="9158" max="9158" width="3.33203125" style="75" customWidth="1"/>
    <col min="9159" max="9159" width="2.109375" style="75" customWidth="1"/>
    <col min="9160" max="9178" width="0.88671875" style="75"/>
    <col min="9179" max="9179" width="0" style="75" hidden="1" customWidth="1"/>
    <col min="9180" max="9180" width="1.109375" style="75" customWidth="1"/>
    <col min="9181" max="9181" width="2.6640625" style="75" customWidth="1"/>
    <col min="9182" max="9404" width="0.88671875" style="75"/>
    <col min="9405" max="9405" width="5.109375" style="75" customWidth="1"/>
    <col min="9406" max="9413" width="0.88671875" style="75"/>
    <col min="9414" max="9414" width="3.33203125" style="75" customWidth="1"/>
    <col min="9415" max="9415" width="2.109375" style="75" customWidth="1"/>
    <col min="9416" max="9434" width="0.88671875" style="75"/>
    <col min="9435" max="9435" width="0" style="75" hidden="1" customWidth="1"/>
    <col min="9436" max="9436" width="1.109375" style="75" customWidth="1"/>
    <col min="9437" max="9437" width="2.6640625" style="75" customWidth="1"/>
    <col min="9438" max="9660" width="0.88671875" style="75"/>
    <col min="9661" max="9661" width="5.109375" style="75" customWidth="1"/>
    <col min="9662" max="9669" width="0.88671875" style="75"/>
    <col min="9670" max="9670" width="3.33203125" style="75" customWidth="1"/>
    <col min="9671" max="9671" width="2.109375" style="75" customWidth="1"/>
    <col min="9672" max="9690" width="0.88671875" style="75"/>
    <col min="9691" max="9691" width="0" style="75" hidden="1" customWidth="1"/>
    <col min="9692" max="9692" width="1.109375" style="75" customWidth="1"/>
    <col min="9693" max="9693" width="2.6640625" style="75" customWidth="1"/>
    <col min="9694" max="9916" width="0.88671875" style="75"/>
    <col min="9917" max="9917" width="5.109375" style="75" customWidth="1"/>
    <col min="9918" max="9925" width="0.88671875" style="75"/>
    <col min="9926" max="9926" width="3.33203125" style="75" customWidth="1"/>
    <col min="9927" max="9927" width="2.109375" style="75" customWidth="1"/>
    <col min="9928" max="9946" width="0.88671875" style="75"/>
    <col min="9947" max="9947" width="0" style="75" hidden="1" customWidth="1"/>
    <col min="9948" max="9948" width="1.109375" style="75" customWidth="1"/>
    <col min="9949" max="9949" width="2.6640625" style="75" customWidth="1"/>
    <col min="9950" max="10172" width="0.88671875" style="75"/>
    <col min="10173" max="10173" width="5.109375" style="75" customWidth="1"/>
    <col min="10174" max="10181" width="0.88671875" style="75"/>
    <col min="10182" max="10182" width="3.33203125" style="75" customWidth="1"/>
    <col min="10183" max="10183" width="2.109375" style="75" customWidth="1"/>
    <col min="10184" max="10202" width="0.88671875" style="75"/>
    <col min="10203" max="10203" width="0" style="75" hidden="1" customWidth="1"/>
    <col min="10204" max="10204" width="1.109375" style="75" customWidth="1"/>
    <col min="10205" max="10205" width="2.6640625" style="75" customWidth="1"/>
    <col min="10206" max="10428" width="0.88671875" style="75"/>
    <col min="10429" max="10429" width="5.109375" style="75" customWidth="1"/>
    <col min="10430" max="10437" width="0.88671875" style="75"/>
    <col min="10438" max="10438" width="3.33203125" style="75" customWidth="1"/>
    <col min="10439" max="10439" width="2.109375" style="75" customWidth="1"/>
    <col min="10440" max="10458" width="0.88671875" style="75"/>
    <col min="10459" max="10459" width="0" style="75" hidden="1" customWidth="1"/>
    <col min="10460" max="10460" width="1.109375" style="75" customWidth="1"/>
    <col min="10461" max="10461" width="2.6640625" style="75" customWidth="1"/>
    <col min="10462" max="10684" width="0.88671875" style="75"/>
    <col min="10685" max="10685" width="5.109375" style="75" customWidth="1"/>
    <col min="10686" max="10693" width="0.88671875" style="75"/>
    <col min="10694" max="10694" width="3.33203125" style="75" customWidth="1"/>
    <col min="10695" max="10695" width="2.109375" style="75" customWidth="1"/>
    <col min="10696" max="10714" width="0.88671875" style="75"/>
    <col min="10715" max="10715" width="0" style="75" hidden="1" customWidth="1"/>
    <col min="10716" max="10716" width="1.109375" style="75" customWidth="1"/>
    <col min="10717" max="10717" width="2.6640625" style="75" customWidth="1"/>
    <col min="10718" max="10940" width="0.88671875" style="75"/>
    <col min="10941" max="10941" width="5.109375" style="75" customWidth="1"/>
    <col min="10942" max="10949" width="0.88671875" style="75"/>
    <col min="10950" max="10950" width="3.33203125" style="75" customWidth="1"/>
    <col min="10951" max="10951" width="2.109375" style="75" customWidth="1"/>
    <col min="10952" max="10970" width="0.88671875" style="75"/>
    <col min="10971" max="10971" width="0" style="75" hidden="1" customWidth="1"/>
    <col min="10972" max="10972" width="1.109375" style="75" customWidth="1"/>
    <col min="10973" max="10973" width="2.6640625" style="75" customWidth="1"/>
    <col min="10974" max="11196" width="0.88671875" style="75"/>
    <col min="11197" max="11197" width="5.109375" style="75" customWidth="1"/>
    <col min="11198" max="11205" width="0.88671875" style="75"/>
    <col min="11206" max="11206" width="3.33203125" style="75" customWidth="1"/>
    <col min="11207" max="11207" width="2.109375" style="75" customWidth="1"/>
    <col min="11208" max="11226" width="0.88671875" style="75"/>
    <col min="11227" max="11227" width="0" style="75" hidden="1" customWidth="1"/>
    <col min="11228" max="11228" width="1.109375" style="75" customWidth="1"/>
    <col min="11229" max="11229" width="2.6640625" style="75" customWidth="1"/>
    <col min="11230" max="11452" width="0.88671875" style="75"/>
    <col min="11453" max="11453" width="5.109375" style="75" customWidth="1"/>
    <col min="11454" max="11461" width="0.88671875" style="75"/>
    <col min="11462" max="11462" width="3.33203125" style="75" customWidth="1"/>
    <col min="11463" max="11463" width="2.109375" style="75" customWidth="1"/>
    <col min="11464" max="11482" width="0.88671875" style="75"/>
    <col min="11483" max="11483" width="0" style="75" hidden="1" customWidth="1"/>
    <col min="11484" max="11484" width="1.109375" style="75" customWidth="1"/>
    <col min="11485" max="11485" width="2.6640625" style="75" customWidth="1"/>
    <col min="11486" max="11708" width="0.88671875" style="75"/>
    <col min="11709" max="11709" width="5.109375" style="75" customWidth="1"/>
    <col min="11710" max="11717" width="0.88671875" style="75"/>
    <col min="11718" max="11718" width="3.33203125" style="75" customWidth="1"/>
    <col min="11719" max="11719" width="2.109375" style="75" customWidth="1"/>
    <col min="11720" max="11738" width="0.88671875" style="75"/>
    <col min="11739" max="11739" width="0" style="75" hidden="1" customWidth="1"/>
    <col min="11740" max="11740" width="1.109375" style="75" customWidth="1"/>
    <col min="11741" max="11741" width="2.6640625" style="75" customWidth="1"/>
    <col min="11742" max="11964" width="0.88671875" style="75"/>
    <col min="11965" max="11965" width="5.109375" style="75" customWidth="1"/>
    <col min="11966" max="11973" width="0.88671875" style="75"/>
    <col min="11974" max="11974" width="3.33203125" style="75" customWidth="1"/>
    <col min="11975" max="11975" width="2.109375" style="75" customWidth="1"/>
    <col min="11976" max="11994" width="0.88671875" style="75"/>
    <col min="11995" max="11995" width="0" style="75" hidden="1" customWidth="1"/>
    <col min="11996" max="11996" width="1.109375" style="75" customWidth="1"/>
    <col min="11997" max="11997" width="2.6640625" style="75" customWidth="1"/>
    <col min="11998" max="12220" width="0.88671875" style="75"/>
    <col min="12221" max="12221" width="5.109375" style="75" customWidth="1"/>
    <col min="12222" max="12229" width="0.88671875" style="75"/>
    <col min="12230" max="12230" width="3.33203125" style="75" customWidth="1"/>
    <col min="12231" max="12231" width="2.109375" style="75" customWidth="1"/>
    <col min="12232" max="12250" width="0.88671875" style="75"/>
    <col min="12251" max="12251" width="0" style="75" hidden="1" customWidth="1"/>
    <col min="12252" max="12252" width="1.109375" style="75" customWidth="1"/>
    <col min="12253" max="12253" width="2.6640625" style="75" customWidth="1"/>
    <col min="12254" max="12476" width="0.88671875" style="75"/>
    <col min="12477" max="12477" width="5.109375" style="75" customWidth="1"/>
    <col min="12478" max="12485" width="0.88671875" style="75"/>
    <col min="12486" max="12486" width="3.33203125" style="75" customWidth="1"/>
    <col min="12487" max="12487" width="2.109375" style="75" customWidth="1"/>
    <col min="12488" max="12506" width="0.88671875" style="75"/>
    <col min="12507" max="12507" width="0" style="75" hidden="1" customWidth="1"/>
    <col min="12508" max="12508" width="1.109375" style="75" customWidth="1"/>
    <col min="12509" max="12509" width="2.6640625" style="75" customWidth="1"/>
    <col min="12510" max="12732" width="0.88671875" style="75"/>
    <col min="12733" max="12733" width="5.109375" style="75" customWidth="1"/>
    <col min="12734" max="12741" width="0.88671875" style="75"/>
    <col min="12742" max="12742" width="3.33203125" style="75" customWidth="1"/>
    <col min="12743" max="12743" width="2.109375" style="75" customWidth="1"/>
    <col min="12744" max="12762" width="0.88671875" style="75"/>
    <col min="12763" max="12763" width="0" style="75" hidden="1" customWidth="1"/>
    <col min="12764" max="12764" width="1.109375" style="75" customWidth="1"/>
    <col min="12765" max="12765" width="2.6640625" style="75" customWidth="1"/>
    <col min="12766" max="12988" width="0.88671875" style="75"/>
    <col min="12989" max="12989" width="5.109375" style="75" customWidth="1"/>
    <col min="12990" max="12997" width="0.88671875" style="75"/>
    <col min="12998" max="12998" width="3.33203125" style="75" customWidth="1"/>
    <col min="12999" max="12999" width="2.109375" style="75" customWidth="1"/>
    <col min="13000" max="13018" width="0.88671875" style="75"/>
    <col min="13019" max="13019" width="0" style="75" hidden="1" customWidth="1"/>
    <col min="13020" max="13020" width="1.109375" style="75" customWidth="1"/>
    <col min="13021" max="13021" width="2.6640625" style="75" customWidth="1"/>
    <col min="13022" max="13244" width="0.88671875" style="75"/>
    <col min="13245" max="13245" width="5.109375" style="75" customWidth="1"/>
    <col min="13246" max="13253" width="0.88671875" style="75"/>
    <col min="13254" max="13254" width="3.33203125" style="75" customWidth="1"/>
    <col min="13255" max="13255" width="2.109375" style="75" customWidth="1"/>
    <col min="13256" max="13274" width="0.88671875" style="75"/>
    <col min="13275" max="13275" width="0" style="75" hidden="1" customWidth="1"/>
    <col min="13276" max="13276" width="1.109375" style="75" customWidth="1"/>
    <col min="13277" max="13277" width="2.6640625" style="75" customWidth="1"/>
    <col min="13278" max="13500" width="0.88671875" style="75"/>
    <col min="13501" max="13501" width="5.109375" style="75" customWidth="1"/>
    <col min="13502" max="13509" width="0.88671875" style="75"/>
    <col min="13510" max="13510" width="3.33203125" style="75" customWidth="1"/>
    <col min="13511" max="13511" width="2.109375" style="75" customWidth="1"/>
    <col min="13512" max="13530" width="0.88671875" style="75"/>
    <col min="13531" max="13531" width="0" style="75" hidden="1" customWidth="1"/>
    <col min="13532" max="13532" width="1.109375" style="75" customWidth="1"/>
    <col min="13533" max="13533" width="2.6640625" style="75" customWidth="1"/>
    <col min="13534" max="13756" width="0.88671875" style="75"/>
    <col min="13757" max="13757" width="5.109375" style="75" customWidth="1"/>
    <col min="13758" max="13765" width="0.88671875" style="75"/>
    <col min="13766" max="13766" width="3.33203125" style="75" customWidth="1"/>
    <col min="13767" max="13767" width="2.109375" style="75" customWidth="1"/>
    <col min="13768" max="13786" width="0.88671875" style="75"/>
    <col min="13787" max="13787" width="0" style="75" hidden="1" customWidth="1"/>
    <col min="13788" max="13788" width="1.109375" style="75" customWidth="1"/>
    <col min="13789" max="13789" width="2.6640625" style="75" customWidth="1"/>
    <col min="13790" max="14012" width="0.88671875" style="75"/>
    <col min="14013" max="14013" width="5.109375" style="75" customWidth="1"/>
    <col min="14014" max="14021" width="0.88671875" style="75"/>
    <col min="14022" max="14022" width="3.33203125" style="75" customWidth="1"/>
    <col min="14023" max="14023" width="2.109375" style="75" customWidth="1"/>
    <col min="14024" max="14042" width="0.88671875" style="75"/>
    <col min="14043" max="14043" width="0" style="75" hidden="1" customWidth="1"/>
    <col min="14044" max="14044" width="1.109375" style="75" customWidth="1"/>
    <col min="14045" max="14045" width="2.6640625" style="75" customWidth="1"/>
    <col min="14046" max="14268" width="0.88671875" style="75"/>
    <col min="14269" max="14269" width="5.109375" style="75" customWidth="1"/>
    <col min="14270" max="14277" width="0.88671875" style="75"/>
    <col min="14278" max="14278" width="3.33203125" style="75" customWidth="1"/>
    <col min="14279" max="14279" width="2.109375" style="75" customWidth="1"/>
    <col min="14280" max="14298" width="0.88671875" style="75"/>
    <col min="14299" max="14299" width="0" style="75" hidden="1" customWidth="1"/>
    <col min="14300" max="14300" width="1.109375" style="75" customWidth="1"/>
    <col min="14301" max="14301" width="2.6640625" style="75" customWidth="1"/>
    <col min="14302" max="14524" width="0.88671875" style="75"/>
    <col min="14525" max="14525" width="5.109375" style="75" customWidth="1"/>
    <col min="14526" max="14533" width="0.88671875" style="75"/>
    <col min="14534" max="14534" width="3.33203125" style="75" customWidth="1"/>
    <col min="14535" max="14535" width="2.109375" style="75" customWidth="1"/>
    <col min="14536" max="14554" width="0.88671875" style="75"/>
    <col min="14555" max="14555" width="0" style="75" hidden="1" customWidth="1"/>
    <col min="14556" max="14556" width="1.109375" style="75" customWidth="1"/>
    <col min="14557" max="14557" width="2.6640625" style="75" customWidth="1"/>
    <col min="14558" max="14780" width="0.88671875" style="75"/>
    <col min="14781" max="14781" width="5.109375" style="75" customWidth="1"/>
    <col min="14782" max="14789" width="0.88671875" style="75"/>
    <col min="14790" max="14790" width="3.33203125" style="75" customWidth="1"/>
    <col min="14791" max="14791" width="2.109375" style="75" customWidth="1"/>
    <col min="14792" max="14810" width="0.88671875" style="75"/>
    <col min="14811" max="14811" width="0" style="75" hidden="1" customWidth="1"/>
    <col min="14812" max="14812" width="1.109375" style="75" customWidth="1"/>
    <col min="14813" max="14813" width="2.6640625" style="75" customWidth="1"/>
    <col min="14814" max="15036" width="0.88671875" style="75"/>
    <col min="15037" max="15037" width="5.109375" style="75" customWidth="1"/>
    <col min="15038" max="15045" width="0.88671875" style="75"/>
    <col min="15046" max="15046" width="3.33203125" style="75" customWidth="1"/>
    <col min="15047" max="15047" width="2.109375" style="75" customWidth="1"/>
    <col min="15048" max="15066" width="0.88671875" style="75"/>
    <col min="15067" max="15067" width="0" style="75" hidden="1" customWidth="1"/>
    <col min="15068" max="15068" width="1.109375" style="75" customWidth="1"/>
    <col min="15069" max="15069" width="2.6640625" style="75" customWidth="1"/>
    <col min="15070" max="15292" width="0.88671875" style="75"/>
    <col min="15293" max="15293" width="5.109375" style="75" customWidth="1"/>
    <col min="15294" max="15301" width="0.88671875" style="75"/>
    <col min="15302" max="15302" width="3.33203125" style="75" customWidth="1"/>
    <col min="15303" max="15303" width="2.109375" style="75" customWidth="1"/>
    <col min="15304" max="15322" width="0.88671875" style="75"/>
    <col min="15323" max="15323" width="0" style="75" hidden="1" customWidth="1"/>
    <col min="15324" max="15324" width="1.109375" style="75" customWidth="1"/>
    <col min="15325" max="15325" width="2.6640625" style="75" customWidth="1"/>
    <col min="15326" max="15548" width="0.88671875" style="75"/>
    <col min="15549" max="15549" width="5.109375" style="75" customWidth="1"/>
    <col min="15550" max="15557" width="0.88671875" style="75"/>
    <col min="15558" max="15558" width="3.33203125" style="75" customWidth="1"/>
    <col min="15559" max="15559" width="2.109375" style="75" customWidth="1"/>
    <col min="15560" max="15578" width="0.88671875" style="75"/>
    <col min="15579" max="15579" width="0" style="75" hidden="1" customWidth="1"/>
    <col min="15580" max="15580" width="1.109375" style="75" customWidth="1"/>
    <col min="15581" max="15581" width="2.6640625" style="75" customWidth="1"/>
    <col min="15582" max="15804" width="0.88671875" style="75"/>
    <col min="15805" max="15805" width="5.109375" style="75" customWidth="1"/>
    <col min="15806" max="15813" width="0.88671875" style="75"/>
    <col min="15814" max="15814" width="3.33203125" style="75" customWidth="1"/>
    <col min="15815" max="15815" width="2.109375" style="75" customWidth="1"/>
    <col min="15816" max="15834" width="0.88671875" style="75"/>
    <col min="15835" max="15835" width="0" style="75" hidden="1" customWidth="1"/>
    <col min="15836" max="15836" width="1.109375" style="75" customWidth="1"/>
    <col min="15837" max="15837" width="2.6640625" style="75" customWidth="1"/>
    <col min="15838" max="16060" width="0.88671875" style="75"/>
    <col min="16061" max="16061" width="5.109375" style="75" customWidth="1"/>
    <col min="16062" max="16069" width="0.88671875" style="75"/>
    <col min="16070" max="16070" width="3.33203125" style="75" customWidth="1"/>
    <col min="16071" max="16071" width="2.109375" style="75" customWidth="1"/>
    <col min="16072" max="16090" width="0.88671875" style="75"/>
    <col min="16091" max="16091" width="0" style="75" hidden="1" customWidth="1"/>
    <col min="16092" max="16092" width="1.109375" style="75" customWidth="1"/>
    <col min="16093" max="16093" width="2.6640625" style="75" customWidth="1"/>
    <col min="16094" max="16384" width="0.88671875" style="75"/>
  </cols>
  <sheetData>
    <row r="1" spans="1:81" s="74" customFormat="1" ht="13.2" x14ac:dyDescent="0.25"/>
    <row r="2" spans="1:81" s="74" customFormat="1" ht="13.2" x14ac:dyDescent="0.25"/>
    <row r="3" spans="1:81" s="74" customFormat="1" ht="13.2" x14ac:dyDescent="0.25"/>
    <row r="5" spans="1:81" s="76" customFormat="1" ht="15.6" x14ac:dyDescent="0.3">
      <c r="A5" s="362" t="s">
        <v>191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</row>
    <row r="6" spans="1:81" s="76" customFormat="1" ht="15.75" customHeight="1" x14ac:dyDescent="0.3">
      <c r="A6" s="400" t="s">
        <v>192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2"/>
    </row>
    <row r="7" spans="1:81" s="76" customFormat="1" ht="15.6" x14ac:dyDescent="0.3">
      <c r="A7" s="362" t="s">
        <v>193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</row>
    <row r="8" spans="1:81" s="76" customFormat="1" ht="15.75" customHeight="1" x14ac:dyDescent="0.3">
      <c r="A8" s="400" t="s">
        <v>194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</row>
    <row r="9" spans="1:81" s="76" customFormat="1" ht="15.75" customHeight="1" x14ac:dyDescent="0.3">
      <c r="A9" s="400" t="s">
        <v>195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</row>
    <row r="11" spans="1:81" x14ac:dyDescent="0.25">
      <c r="C11" s="77" t="s">
        <v>219</v>
      </c>
      <c r="D11" s="77"/>
    </row>
    <row r="12" spans="1:81" ht="15" customHeight="1" x14ac:dyDescent="0.25">
      <c r="C12" s="77" t="s">
        <v>220</v>
      </c>
      <c r="D12" s="77"/>
      <c r="Q12" s="401" t="s">
        <v>312</v>
      </c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</row>
    <row r="13" spans="1:81" x14ac:dyDescent="0.25">
      <c r="C13" s="77" t="s">
        <v>80</v>
      </c>
      <c r="D13" s="77"/>
      <c r="J13" s="403" t="s">
        <v>81</v>
      </c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</row>
    <row r="14" spans="1:81" x14ac:dyDescent="0.25">
      <c r="C14" s="77" t="s">
        <v>82</v>
      </c>
      <c r="D14" s="77"/>
      <c r="J14" s="404" t="s">
        <v>299</v>
      </c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</row>
    <row r="16" spans="1:81" s="78" customFormat="1" ht="15" customHeight="1" x14ac:dyDescent="0.3">
      <c r="A16" s="391" t="s">
        <v>69</v>
      </c>
      <c r="B16" s="405"/>
      <c r="C16" s="405"/>
      <c r="D16" s="405"/>
      <c r="E16" s="405"/>
      <c r="F16" s="405"/>
      <c r="G16" s="406"/>
      <c r="H16" s="410" t="s">
        <v>6</v>
      </c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6"/>
      <c r="AX16" s="410" t="s">
        <v>50</v>
      </c>
      <c r="AY16" s="405"/>
      <c r="AZ16" s="405"/>
      <c r="BA16" s="405"/>
      <c r="BB16" s="405"/>
      <c r="BC16" s="405"/>
      <c r="BD16" s="405"/>
      <c r="BE16" s="405"/>
      <c r="BF16" s="405"/>
      <c r="BG16" s="405"/>
      <c r="BH16" s="406"/>
      <c r="BI16" s="373" t="s">
        <v>348</v>
      </c>
      <c r="BJ16" s="374"/>
      <c r="BK16" s="410" t="s">
        <v>70</v>
      </c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6"/>
    </row>
    <row r="17" spans="1:82" s="78" customFormat="1" x14ac:dyDescent="0.3">
      <c r="A17" s="407"/>
      <c r="B17" s="408"/>
      <c r="C17" s="408"/>
      <c r="D17" s="408"/>
      <c r="E17" s="408"/>
      <c r="F17" s="408"/>
      <c r="G17" s="409"/>
      <c r="H17" s="407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9"/>
      <c r="AX17" s="407"/>
      <c r="AY17" s="408"/>
      <c r="AZ17" s="408"/>
      <c r="BA17" s="408"/>
      <c r="BB17" s="408"/>
      <c r="BC17" s="408"/>
      <c r="BD17" s="408"/>
      <c r="BE17" s="408"/>
      <c r="BF17" s="408"/>
      <c r="BG17" s="408"/>
      <c r="BH17" s="409"/>
      <c r="BI17" s="159" t="s">
        <v>71</v>
      </c>
      <c r="BJ17" s="159" t="s">
        <v>51</v>
      </c>
      <c r="BK17" s="407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9"/>
    </row>
    <row r="18" spans="1:82" s="78" customFormat="1" ht="38.25" customHeight="1" x14ac:dyDescent="0.3">
      <c r="A18" s="369" t="s">
        <v>11</v>
      </c>
      <c r="B18" s="370"/>
      <c r="C18" s="370"/>
      <c r="D18" s="370"/>
      <c r="E18" s="370"/>
      <c r="F18" s="370"/>
      <c r="G18" s="371"/>
      <c r="H18" s="79"/>
      <c r="I18" s="372" t="s">
        <v>67</v>
      </c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80"/>
      <c r="AX18" s="373" t="s">
        <v>10</v>
      </c>
      <c r="AY18" s="374"/>
      <c r="AZ18" s="374"/>
      <c r="BA18" s="374"/>
      <c r="BB18" s="374"/>
      <c r="BC18" s="374"/>
      <c r="BD18" s="374"/>
      <c r="BE18" s="374"/>
      <c r="BF18" s="374"/>
      <c r="BG18" s="374"/>
      <c r="BH18" s="375"/>
      <c r="BI18" s="161">
        <v>2906286.6260085939</v>
      </c>
      <c r="BJ18" s="162">
        <v>2779134.1783983102</v>
      </c>
      <c r="BK18" s="411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8"/>
    </row>
    <row r="19" spans="1:82" s="78" customFormat="1" ht="15" customHeight="1" x14ac:dyDescent="0.3">
      <c r="A19" s="379" t="s">
        <v>46</v>
      </c>
      <c r="B19" s="380"/>
      <c r="C19" s="380"/>
      <c r="D19" s="380"/>
      <c r="E19" s="380"/>
      <c r="F19" s="380"/>
      <c r="G19" s="381"/>
      <c r="H19" s="81"/>
      <c r="I19" s="388" t="s">
        <v>196</v>
      </c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82"/>
      <c r="AX19" s="373" t="s">
        <v>10</v>
      </c>
      <c r="AY19" s="374"/>
      <c r="AZ19" s="374"/>
      <c r="BA19" s="374"/>
      <c r="BB19" s="374"/>
      <c r="BC19" s="374"/>
      <c r="BD19" s="374"/>
      <c r="BE19" s="374"/>
      <c r="BF19" s="374"/>
      <c r="BG19" s="374"/>
      <c r="BH19" s="375"/>
      <c r="BI19" s="160">
        <v>277238.99978999997</v>
      </c>
      <c r="BJ19" s="160">
        <f>BJ23+BJ22</f>
        <v>456225.39084000065</v>
      </c>
      <c r="BK19" s="169">
        <v>-12353.839159998985</v>
      </c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8"/>
      <c r="CD19" s="177"/>
    </row>
    <row r="20" spans="1:82" s="78" customFormat="1" x14ac:dyDescent="0.3">
      <c r="A20" s="382"/>
      <c r="B20" s="383"/>
      <c r="C20" s="383"/>
      <c r="D20" s="383"/>
      <c r="E20" s="383"/>
      <c r="F20" s="383"/>
      <c r="G20" s="384"/>
      <c r="H20" s="83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84"/>
      <c r="AX20" s="373" t="s">
        <v>54</v>
      </c>
      <c r="AY20" s="374"/>
      <c r="AZ20" s="374"/>
      <c r="BA20" s="374"/>
      <c r="BB20" s="374"/>
      <c r="BC20" s="374"/>
      <c r="BD20" s="374"/>
      <c r="BE20" s="374"/>
      <c r="BF20" s="374"/>
      <c r="BG20" s="374"/>
      <c r="BH20" s="375"/>
      <c r="BI20" s="160">
        <v>50</v>
      </c>
      <c r="BJ20" s="160">
        <v>50.36</v>
      </c>
      <c r="BK20" s="391" t="s">
        <v>335</v>
      </c>
      <c r="BL20" s="392"/>
      <c r="BM20" s="392"/>
      <c r="BN20" s="392"/>
      <c r="BO20" s="392"/>
      <c r="BP20" s="392"/>
      <c r="BQ20" s="392"/>
      <c r="BR20" s="392"/>
      <c r="BS20" s="392"/>
      <c r="BT20" s="392"/>
      <c r="BU20" s="392"/>
      <c r="BV20" s="392"/>
      <c r="BW20" s="392"/>
      <c r="BX20" s="392"/>
      <c r="BY20" s="392"/>
      <c r="BZ20" s="392"/>
      <c r="CA20" s="392"/>
      <c r="CB20" s="392"/>
      <c r="CC20" s="393"/>
      <c r="CD20" s="177"/>
    </row>
    <row r="21" spans="1:82" s="78" customFormat="1" x14ac:dyDescent="0.3">
      <c r="A21" s="385"/>
      <c r="B21" s="386"/>
      <c r="C21" s="386"/>
      <c r="D21" s="386"/>
      <c r="E21" s="386"/>
      <c r="F21" s="386"/>
      <c r="G21" s="387"/>
      <c r="H21" s="85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86"/>
      <c r="AX21" s="373" t="s">
        <v>55</v>
      </c>
      <c r="AY21" s="374"/>
      <c r="AZ21" s="374"/>
      <c r="BA21" s="374"/>
      <c r="BB21" s="374"/>
      <c r="BC21" s="374"/>
      <c r="BD21" s="374"/>
      <c r="BE21" s="374"/>
      <c r="BF21" s="374"/>
      <c r="BG21" s="374"/>
      <c r="BH21" s="375"/>
      <c r="BI21" s="160">
        <v>0.7</v>
      </c>
      <c r="BJ21" s="160">
        <v>41.237000000000009</v>
      </c>
      <c r="BK21" s="394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6"/>
      <c r="CD21" s="177"/>
    </row>
    <row r="22" spans="1:82" s="78" customFormat="1" ht="41.25" customHeight="1" x14ac:dyDescent="0.3">
      <c r="A22" s="369" t="s">
        <v>56</v>
      </c>
      <c r="B22" s="370"/>
      <c r="C22" s="370"/>
      <c r="D22" s="370"/>
      <c r="E22" s="370"/>
      <c r="F22" s="370"/>
      <c r="G22" s="371"/>
      <c r="H22" s="79"/>
      <c r="I22" s="372" t="s">
        <v>57</v>
      </c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80"/>
      <c r="AX22" s="373" t="s">
        <v>10</v>
      </c>
      <c r="AY22" s="374"/>
      <c r="AZ22" s="374"/>
      <c r="BA22" s="374"/>
      <c r="BB22" s="374"/>
      <c r="BC22" s="374"/>
      <c r="BD22" s="374"/>
      <c r="BE22" s="374"/>
      <c r="BF22" s="374"/>
      <c r="BG22" s="374"/>
      <c r="BH22" s="375"/>
      <c r="BI22" s="160">
        <v>0</v>
      </c>
      <c r="BJ22" s="160">
        <v>0</v>
      </c>
      <c r="BK22" s="394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6"/>
      <c r="CD22" s="177"/>
    </row>
    <row r="23" spans="1:82" s="78" customFormat="1" ht="15" customHeight="1" x14ac:dyDescent="0.3">
      <c r="A23" s="379" t="s">
        <v>58</v>
      </c>
      <c r="B23" s="380"/>
      <c r="C23" s="380"/>
      <c r="D23" s="380"/>
      <c r="E23" s="380"/>
      <c r="F23" s="380"/>
      <c r="G23" s="381"/>
      <c r="H23" s="81"/>
      <c r="I23" s="388" t="s">
        <v>197</v>
      </c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82"/>
      <c r="AX23" s="373" t="s">
        <v>10</v>
      </c>
      <c r="AY23" s="374"/>
      <c r="AZ23" s="374"/>
      <c r="BA23" s="374"/>
      <c r="BB23" s="374"/>
      <c r="BC23" s="374"/>
      <c r="BD23" s="374"/>
      <c r="BE23" s="374"/>
      <c r="BF23" s="374"/>
      <c r="BG23" s="374"/>
      <c r="BH23" s="375"/>
      <c r="BI23" s="160">
        <v>277238.99978999997</v>
      </c>
      <c r="BJ23" s="160">
        <f>'О структуре затрат СОФ'!BU88-'О структуре затрат СОФ'!BU89</f>
        <v>456225.39084000065</v>
      </c>
      <c r="BK23" s="394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6"/>
      <c r="CD23" s="177"/>
    </row>
    <row r="24" spans="1:82" s="78" customFormat="1" x14ac:dyDescent="0.3">
      <c r="A24" s="382"/>
      <c r="B24" s="383"/>
      <c r="C24" s="383"/>
      <c r="D24" s="383"/>
      <c r="E24" s="383"/>
      <c r="F24" s="383"/>
      <c r="G24" s="384"/>
      <c r="H24" s="83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84"/>
      <c r="AX24" s="373" t="s">
        <v>54</v>
      </c>
      <c r="AY24" s="374"/>
      <c r="AZ24" s="374"/>
      <c r="BA24" s="374"/>
      <c r="BB24" s="374"/>
      <c r="BC24" s="374"/>
      <c r="BD24" s="374"/>
      <c r="BE24" s="374"/>
      <c r="BF24" s="374"/>
      <c r="BG24" s="374"/>
      <c r="BH24" s="375"/>
      <c r="BI24" s="160">
        <v>50</v>
      </c>
      <c r="BJ24" s="160">
        <v>50.36</v>
      </c>
      <c r="BK24" s="394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6"/>
      <c r="CD24" s="177"/>
    </row>
    <row r="25" spans="1:82" s="78" customFormat="1" x14ac:dyDescent="0.3">
      <c r="A25" s="385"/>
      <c r="B25" s="386"/>
      <c r="C25" s="386"/>
      <c r="D25" s="386"/>
      <c r="E25" s="386"/>
      <c r="F25" s="386"/>
      <c r="G25" s="387"/>
      <c r="H25" s="85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86"/>
      <c r="AX25" s="373" t="s">
        <v>55</v>
      </c>
      <c r="AY25" s="374"/>
      <c r="AZ25" s="374"/>
      <c r="BA25" s="374"/>
      <c r="BB25" s="374"/>
      <c r="BC25" s="374"/>
      <c r="BD25" s="374"/>
      <c r="BE25" s="374"/>
      <c r="BF25" s="374"/>
      <c r="BG25" s="374"/>
      <c r="BH25" s="375"/>
      <c r="BI25" s="160">
        <v>0.7</v>
      </c>
      <c r="BJ25" s="160">
        <v>41.237000000000009</v>
      </c>
      <c r="BK25" s="394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6"/>
      <c r="CD25" s="177"/>
    </row>
    <row r="26" spans="1:82" s="78" customFormat="1" ht="15" hidden="1" customHeight="1" x14ac:dyDescent="0.3">
      <c r="A26" s="379" t="s">
        <v>59</v>
      </c>
      <c r="B26" s="380"/>
      <c r="C26" s="380"/>
      <c r="D26" s="380"/>
      <c r="E26" s="380"/>
      <c r="F26" s="380"/>
      <c r="G26" s="381"/>
      <c r="H26" s="81"/>
      <c r="I26" s="388" t="s">
        <v>60</v>
      </c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82"/>
      <c r="AX26" s="373" t="s">
        <v>10</v>
      </c>
      <c r="AY26" s="374"/>
      <c r="AZ26" s="374"/>
      <c r="BA26" s="374"/>
      <c r="BB26" s="374"/>
      <c r="BC26" s="374"/>
      <c r="BD26" s="374"/>
      <c r="BE26" s="374"/>
      <c r="BF26" s="374"/>
      <c r="BG26" s="374"/>
      <c r="BH26" s="375"/>
      <c r="BI26" s="160">
        <v>33500</v>
      </c>
      <c r="BJ26" s="160"/>
      <c r="BK26" s="394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6"/>
      <c r="CD26" s="177"/>
    </row>
    <row r="27" spans="1:82" s="78" customFormat="1" hidden="1" x14ac:dyDescent="0.3">
      <c r="A27" s="382"/>
      <c r="B27" s="383"/>
      <c r="C27" s="383"/>
      <c r="D27" s="383"/>
      <c r="E27" s="383"/>
      <c r="F27" s="383"/>
      <c r="G27" s="384"/>
      <c r="H27" s="83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84"/>
      <c r="AX27" s="373" t="s">
        <v>54</v>
      </c>
      <c r="AY27" s="374"/>
      <c r="AZ27" s="374"/>
      <c r="BA27" s="374"/>
      <c r="BB27" s="374"/>
      <c r="BC27" s="374"/>
      <c r="BD27" s="374"/>
      <c r="BE27" s="374"/>
      <c r="BF27" s="374"/>
      <c r="BG27" s="374"/>
      <c r="BH27" s="375"/>
      <c r="BI27" s="160">
        <v>0</v>
      </c>
      <c r="BJ27" s="160"/>
      <c r="BK27" s="394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6"/>
      <c r="CD27" s="177"/>
    </row>
    <row r="28" spans="1:82" s="78" customFormat="1" hidden="1" x14ac:dyDescent="0.3">
      <c r="A28" s="385"/>
      <c r="B28" s="386"/>
      <c r="C28" s="386"/>
      <c r="D28" s="386"/>
      <c r="E28" s="386"/>
      <c r="F28" s="386"/>
      <c r="G28" s="387"/>
      <c r="H28" s="85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86"/>
      <c r="AX28" s="373" t="s">
        <v>55</v>
      </c>
      <c r="AY28" s="374"/>
      <c r="AZ28" s="374"/>
      <c r="BA28" s="374"/>
      <c r="BB28" s="374"/>
      <c r="BC28" s="374"/>
      <c r="BD28" s="374"/>
      <c r="BE28" s="374"/>
      <c r="BF28" s="374"/>
      <c r="BG28" s="374"/>
      <c r="BH28" s="375"/>
      <c r="BI28" s="160">
        <v>0</v>
      </c>
      <c r="BJ28" s="160"/>
      <c r="BK28" s="394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6"/>
      <c r="CD28" s="177"/>
    </row>
    <row r="29" spans="1:82" s="78" customFormat="1" ht="15" hidden="1" customHeight="1" x14ac:dyDescent="0.3">
      <c r="A29" s="379" t="s">
        <v>61</v>
      </c>
      <c r="B29" s="380"/>
      <c r="C29" s="380"/>
      <c r="D29" s="380"/>
      <c r="E29" s="380"/>
      <c r="F29" s="380"/>
      <c r="G29" s="381"/>
      <c r="H29" s="81"/>
      <c r="I29" s="388" t="s">
        <v>62</v>
      </c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82"/>
      <c r="AX29" s="373" t="s">
        <v>10</v>
      </c>
      <c r="AY29" s="374"/>
      <c r="AZ29" s="374"/>
      <c r="BA29" s="374"/>
      <c r="BB29" s="374"/>
      <c r="BC29" s="374"/>
      <c r="BD29" s="374"/>
      <c r="BE29" s="374"/>
      <c r="BF29" s="374"/>
      <c r="BG29" s="374"/>
      <c r="BH29" s="375"/>
      <c r="BI29" s="160">
        <v>243431.87978999998</v>
      </c>
      <c r="BJ29" s="160"/>
      <c r="BK29" s="394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6"/>
      <c r="CD29" s="177"/>
    </row>
    <row r="30" spans="1:82" s="78" customFormat="1" hidden="1" x14ac:dyDescent="0.3">
      <c r="A30" s="382"/>
      <c r="B30" s="383"/>
      <c r="C30" s="383"/>
      <c r="D30" s="383"/>
      <c r="E30" s="383"/>
      <c r="F30" s="383"/>
      <c r="G30" s="384"/>
      <c r="H30" s="83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84"/>
      <c r="AX30" s="373" t="s">
        <v>54</v>
      </c>
      <c r="AY30" s="374"/>
      <c r="AZ30" s="374"/>
      <c r="BA30" s="374"/>
      <c r="BB30" s="374"/>
      <c r="BC30" s="374"/>
      <c r="BD30" s="374"/>
      <c r="BE30" s="374"/>
      <c r="BF30" s="374"/>
      <c r="BG30" s="374"/>
      <c r="BH30" s="375"/>
      <c r="BI30" s="160">
        <v>50</v>
      </c>
      <c r="BJ30" s="160"/>
      <c r="BK30" s="394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6"/>
      <c r="CD30" s="177"/>
    </row>
    <row r="31" spans="1:82" s="78" customFormat="1" hidden="1" x14ac:dyDescent="0.3">
      <c r="A31" s="385"/>
      <c r="B31" s="386"/>
      <c r="C31" s="386"/>
      <c r="D31" s="386"/>
      <c r="E31" s="386"/>
      <c r="F31" s="386"/>
      <c r="G31" s="387"/>
      <c r="H31" s="85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86"/>
      <c r="AX31" s="373" t="s">
        <v>55</v>
      </c>
      <c r="AY31" s="374"/>
      <c r="AZ31" s="374"/>
      <c r="BA31" s="374"/>
      <c r="BB31" s="374"/>
      <c r="BC31" s="374"/>
      <c r="BD31" s="374"/>
      <c r="BE31" s="374"/>
      <c r="BF31" s="374"/>
      <c r="BG31" s="374"/>
      <c r="BH31" s="375"/>
      <c r="BI31" s="160">
        <v>0.7</v>
      </c>
      <c r="BJ31" s="160"/>
      <c r="BK31" s="394"/>
      <c r="BL31" s="395"/>
      <c r="BM31" s="395"/>
      <c r="BN31" s="395"/>
      <c r="BO31" s="395"/>
      <c r="BP31" s="395"/>
      <c r="BQ31" s="395"/>
      <c r="BR31" s="395"/>
      <c r="BS31" s="395"/>
      <c r="BT31" s="395"/>
      <c r="BU31" s="395"/>
      <c r="BV31" s="395"/>
      <c r="BW31" s="395"/>
      <c r="BX31" s="395"/>
      <c r="BY31" s="395"/>
      <c r="BZ31" s="395"/>
      <c r="CA31" s="395"/>
      <c r="CB31" s="395"/>
      <c r="CC31" s="396"/>
      <c r="CD31" s="177"/>
    </row>
    <row r="32" spans="1:82" s="78" customFormat="1" ht="15" hidden="1" customHeight="1" x14ac:dyDescent="0.3">
      <c r="A32" s="379" t="s">
        <v>63</v>
      </c>
      <c r="B32" s="380"/>
      <c r="C32" s="380"/>
      <c r="D32" s="380"/>
      <c r="E32" s="380"/>
      <c r="F32" s="380"/>
      <c r="G32" s="381"/>
      <c r="H32" s="81"/>
      <c r="I32" s="388" t="s">
        <v>200</v>
      </c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82"/>
      <c r="AX32" s="373" t="s">
        <v>10</v>
      </c>
      <c r="AY32" s="374"/>
      <c r="AZ32" s="374"/>
      <c r="BA32" s="374"/>
      <c r="BB32" s="374"/>
      <c r="BC32" s="374"/>
      <c r="BD32" s="374"/>
      <c r="BE32" s="374"/>
      <c r="BF32" s="374"/>
      <c r="BG32" s="374"/>
      <c r="BH32" s="375"/>
      <c r="BI32" s="160">
        <v>307.12</v>
      </c>
      <c r="BJ32" s="160"/>
      <c r="BK32" s="394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5"/>
      <c r="BY32" s="395"/>
      <c r="BZ32" s="395"/>
      <c r="CA32" s="395"/>
      <c r="CB32" s="395"/>
      <c r="CC32" s="396"/>
      <c r="CD32" s="177"/>
    </row>
    <row r="33" spans="1:82" s="78" customFormat="1" hidden="1" x14ac:dyDescent="0.3">
      <c r="A33" s="382"/>
      <c r="B33" s="383"/>
      <c r="C33" s="383"/>
      <c r="D33" s="383"/>
      <c r="E33" s="383"/>
      <c r="F33" s="383"/>
      <c r="G33" s="384"/>
      <c r="H33" s="83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84"/>
      <c r="AX33" s="373" t="s">
        <v>54</v>
      </c>
      <c r="AY33" s="374"/>
      <c r="AZ33" s="374"/>
      <c r="BA33" s="374"/>
      <c r="BB33" s="374"/>
      <c r="BC33" s="374"/>
      <c r="BD33" s="374"/>
      <c r="BE33" s="374"/>
      <c r="BF33" s="374"/>
      <c r="BG33" s="374"/>
      <c r="BH33" s="375"/>
      <c r="BI33" s="160">
        <v>0</v>
      </c>
      <c r="BJ33" s="160"/>
      <c r="BK33" s="394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6"/>
      <c r="CD33" s="177"/>
    </row>
    <row r="34" spans="1:82" s="78" customFormat="1" ht="20.25" hidden="1" customHeight="1" x14ac:dyDescent="0.3">
      <c r="A34" s="385"/>
      <c r="B34" s="386"/>
      <c r="C34" s="386"/>
      <c r="D34" s="386"/>
      <c r="E34" s="386"/>
      <c r="F34" s="386"/>
      <c r="G34" s="387"/>
      <c r="H34" s="85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86"/>
      <c r="AX34" s="373" t="s">
        <v>55</v>
      </c>
      <c r="AY34" s="374"/>
      <c r="AZ34" s="374"/>
      <c r="BA34" s="374"/>
      <c r="BB34" s="374"/>
      <c r="BC34" s="374"/>
      <c r="BD34" s="374"/>
      <c r="BE34" s="374"/>
      <c r="BF34" s="374"/>
      <c r="BG34" s="374"/>
      <c r="BH34" s="375"/>
      <c r="BI34" s="160">
        <v>0</v>
      </c>
      <c r="BJ34" s="160"/>
      <c r="BK34" s="397"/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9"/>
      <c r="CD34" s="177"/>
    </row>
    <row r="35" spans="1:82" s="78" customFormat="1" ht="23.4" customHeight="1" x14ac:dyDescent="0.3">
      <c r="A35" s="379" t="s">
        <v>64</v>
      </c>
      <c r="B35" s="380"/>
      <c r="C35" s="380"/>
      <c r="D35" s="380"/>
      <c r="E35" s="380"/>
      <c r="F35" s="380"/>
      <c r="G35" s="381"/>
      <c r="H35" s="81"/>
      <c r="I35" s="388" t="s">
        <v>65</v>
      </c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82"/>
      <c r="AX35" s="373" t="s">
        <v>10</v>
      </c>
      <c r="AY35" s="374"/>
      <c r="AZ35" s="374"/>
      <c r="BA35" s="374"/>
      <c r="BB35" s="374"/>
      <c r="BC35" s="374"/>
      <c r="BD35" s="374"/>
      <c r="BE35" s="374"/>
      <c r="BF35" s="374"/>
      <c r="BG35" s="374"/>
      <c r="BH35" s="375"/>
      <c r="BI35" s="162">
        <f>'О структуре затрат СОФ'!BT50</f>
        <v>305267.7</v>
      </c>
      <c r="BJ35" s="162">
        <v>311676.575337541</v>
      </c>
      <c r="BK35" s="391" t="s">
        <v>336</v>
      </c>
      <c r="BL35" s="392"/>
      <c r="BM35" s="392"/>
      <c r="BN35" s="392"/>
      <c r="BO35" s="392"/>
      <c r="BP35" s="392"/>
      <c r="BQ35" s="392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3"/>
    </row>
    <row r="36" spans="1:82" s="78" customFormat="1" ht="15.6" customHeight="1" x14ac:dyDescent="0.3">
      <c r="A36" s="382"/>
      <c r="B36" s="383"/>
      <c r="C36" s="383"/>
      <c r="D36" s="383"/>
      <c r="E36" s="383"/>
      <c r="F36" s="383"/>
      <c r="G36" s="384"/>
      <c r="H36" s="83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84"/>
      <c r="AX36" s="373" t="s">
        <v>54</v>
      </c>
      <c r="AY36" s="374"/>
      <c r="AZ36" s="374"/>
      <c r="BA36" s="374"/>
      <c r="BB36" s="374"/>
      <c r="BC36" s="374"/>
      <c r="BD36" s="374"/>
      <c r="BE36" s="374"/>
      <c r="BF36" s="374"/>
      <c r="BG36" s="374"/>
      <c r="BH36" s="375"/>
      <c r="BI36" s="161"/>
      <c r="BJ36" s="161"/>
      <c r="BK36" s="394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395"/>
      <c r="BZ36" s="395"/>
      <c r="CA36" s="395"/>
      <c r="CB36" s="395"/>
      <c r="CC36" s="396"/>
    </row>
    <row r="37" spans="1:82" s="78" customFormat="1" ht="39.6" customHeight="1" x14ac:dyDescent="0.3">
      <c r="A37" s="385"/>
      <c r="B37" s="386"/>
      <c r="C37" s="386"/>
      <c r="D37" s="386"/>
      <c r="E37" s="386"/>
      <c r="F37" s="386"/>
      <c r="G37" s="387"/>
      <c r="H37" s="85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86"/>
      <c r="AX37" s="373" t="s">
        <v>55</v>
      </c>
      <c r="AY37" s="374"/>
      <c r="AZ37" s="374"/>
      <c r="BA37" s="374"/>
      <c r="BB37" s="374"/>
      <c r="BC37" s="374"/>
      <c r="BD37" s="374"/>
      <c r="BE37" s="374"/>
      <c r="BF37" s="374"/>
      <c r="BG37" s="374"/>
      <c r="BH37" s="375"/>
      <c r="BI37" s="161"/>
      <c r="BJ37" s="161"/>
      <c r="BK37" s="397"/>
      <c r="BL37" s="398"/>
      <c r="BM37" s="398"/>
      <c r="BN37" s="398"/>
      <c r="BO37" s="398"/>
      <c r="BP37" s="398"/>
      <c r="BQ37" s="398"/>
      <c r="BR37" s="398"/>
      <c r="BS37" s="398"/>
      <c r="BT37" s="398"/>
      <c r="BU37" s="398"/>
      <c r="BV37" s="398"/>
      <c r="BW37" s="398"/>
      <c r="BX37" s="398"/>
      <c r="BY37" s="398"/>
      <c r="BZ37" s="398"/>
      <c r="CA37" s="398"/>
      <c r="CB37" s="398"/>
      <c r="CC37" s="399"/>
    </row>
    <row r="38" spans="1:82" s="78" customFormat="1" ht="48" customHeight="1" x14ac:dyDescent="0.3">
      <c r="A38" s="369" t="s">
        <v>66</v>
      </c>
      <c r="B38" s="370"/>
      <c r="C38" s="370"/>
      <c r="D38" s="370"/>
      <c r="E38" s="370"/>
      <c r="F38" s="370"/>
      <c r="G38" s="371"/>
      <c r="H38" s="79"/>
      <c r="I38" s="372" t="s">
        <v>68</v>
      </c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80"/>
      <c r="AX38" s="373" t="s">
        <v>10</v>
      </c>
      <c r="AY38" s="374"/>
      <c r="AZ38" s="374"/>
      <c r="BA38" s="374"/>
      <c r="BB38" s="374"/>
      <c r="BC38" s="374"/>
      <c r="BD38" s="374"/>
      <c r="BE38" s="374"/>
      <c r="BF38" s="374"/>
      <c r="BG38" s="374"/>
      <c r="BH38" s="375"/>
      <c r="BI38" s="162">
        <f>BI18+BI23-BI35</f>
        <v>2878257.9257985936</v>
      </c>
      <c r="BJ38" s="162">
        <f>BJ18+BJ23-BJ35</f>
        <v>2923682.9939007699</v>
      </c>
      <c r="BK38" s="376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8"/>
    </row>
    <row r="40" spans="1:82" s="74" customFormat="1" ht="13.2" x14ac:dyDescent="0.25">
      <c r="A40" s="74" t="s">
        <v>47</v>
      </c>
    </row>
    <row r="41" spans="1:82" s="74" customFormat="1" ht="13.2" x14ac:dyDescent="0.25"/>
    <row r="42" spans="1:82" s="74" customFormat="1" ht="12.75" customHeight="1" x14ac:dyDescent="0.25">
      <c r="A42" s="326" t="s">
        <v>221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</row>
    <row r="43" spans="1:82" s="74" customFormat="1" ht="13.2" x14ac:dyDescent="0.25"/>
  </sheetData>
  <mergeCells count="57">
    <mergeCell ref="AX27:BH27"/>
    <mergeCell ref="BK20:CC34"/>
    <mergeCell ref="A18:G18"/>
    <mergeCell ref="I18:AV18"/>
    <mergeCell ref="AX18:BH18"/>
    <mergeCell ref="BK18:CC18"/>
    <mergeCell ref="A19:G21"/>
    <mergeCell ref="I19:AV21"/>
    <mergeCell ref="AX19:BH19"/>
    <mergeCell ref="AX20:BH20"/>
    <mergeCell ref="AX21:BH21"/>
    <mergeCell ref="AX22:BH22"/>
    <mergeCell ref="AX23:BH23"/>
    <mergeCell ref="AX24:BH24"/>
    <mergeCell ref="AX25:BH25"/>
    <mergeCell ref="AX26:BH26"/>
    <mergeCell ref="AX33:BH33"/>
    <mergeCell ref="AX34:BH34"/>
    <mergeCell ref="AX31:BH31"/>
    <mergeCell ref="AX32:BH32"/>
    <mergeCell ref="AX28:BH28"/>
    <mergeCell ref="AX29:BH29"/>
    <mergeCell ref="AX30:BH30"/>
    <mergeCell ref="A29:G31"/>
    <mergeCell ref="I29:AV31"/>
    <mergeCell ref="A32:G34"/>
    <mergeCell ref="I32:AV34"/>
    <mergeCell ref="A23:G25"/>
    <mergeCell ref="I23:AV25"/>
    <mergeCell ref="A26:G28"/>
    <mergeCell ref="I26:AV28"/>
    <mergeCell ref="BK35:CC37"/>
    <mergeCell ref="A5:CA5"/>
    <mergeCell ref="A6:CA6"/>
    <mergeCell ref="A7:CA7"/>
    <mergeCell ref="A8:CA8"/>
    <mergeCell ref="A9:CA9"/>
    <mergeCell ref="Q12:CA12"/>
    <mergeCell ref="J13:BH13"/>
    <mergeCell ref="J14:BH14"/>
    <mergeCell ref="A16:G17"/>
    <mergeCell ref="H16:AW17"/>
    <mergeCell ref="AX16:BH17"/>
    <mergeCell ref="BI16:BJ16"/>
    <mergeCell ref="BK16:CC17"/>
    <mergeCell ref="A22:G22"/>
    <mergeCell ref="I22:AV22"/>
    <mergeCell ref="AX36:BH36"/>
    <mergeCell ref="A35:G37"/>
    <mergeCell ref="I35:AV37"/>
    <mergeCell ref="AX35:BH35"/>
    <mergeCell ref="AX37:BH37"/>
    <mergeCell ref="A42:CA42"/>
    <mergeCell ref="A38:G38"/>
    <mergeCell ref="I38:AV38"/>
    <mergeCell ref="AX38:BH38"/>
    <mergeCell ref="BK38:CC38"/>
  </mergeCells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tabSelected="1" view="pageBreakPreview" zoomScale="65" zoomScaleNormal="100" zoomScaleSheetLayoutView="65" workbookViewId="0">
      <selection activeCell="E10" sqref="E10"/>
    </sheetView>
  </sheetViews>
  <sheetFormatPr defaultColWidth="9.109375" defaultRowHeight="18" x14ac:dyDescent="0.35"/>
  <cols>
    <col min="1" max="1" width="12.88671875" style="92" customWidth="1"/>
    <col min="2" max="2" width="84.5546875" style="92" customWidth="1"/>
    <col min="3" max="3" width="13.5546875" style="92" customWidth="1"/>
    <col min="4" max="4" width="14.5546875" style="92" customWidth="1"/>
    <col min="5" max="5" width="15.21875" style="92" customWidth="1"/>
    <col min="6" max="6" width="46.6640625" style="92" customWidth="1"/>
    <col min="7" max="7" width="9.109375" style="92"/>
    <col min="8" max="8" width="25.5546875" style="92" customWidth="1"/>
    <col min="9" max="9" width="11.109375" style="92" bestFit="1" customWidth="1"/>
    <col min="10" max="16384" width="9.109375" style="92"/>
  </cols>
  <sheetData>
    <row r="1" spans="1:6" x14ac:dyDescent="0.35">
      <c r="E1" s="96" t="s">
        <v>256</v>
      </c>
    </row>
    <row r="2" spans="1:6" x14ac:dyDescent="0.35">
      <c r="E2" s="93" t="s">
        <v>257</v>
      </c>
      <c r="F2" s="93"/>
    </row>
    <row r="3" spans="1:6" x14ac:dyDescent="0.35">
      <c r="D3" s="93"/>
      <c r="E3" s="93" t="s">
        <v>258</v>
      </c>
      <c r="F3" s="93"/>
    </row>
    <row r="4" spans="1:6" x14ac:dyDescent="0.35">
      <c r="C4" s="94"/>
      <c r="D4" s="94"/>
      <c r="E4" s="94"/>
      <c r="F4" s="94"/>
    </row>
    <row r="5" spans="1:6" x14ac:dyDescent="0.35">
      <c r="B5" s="414" t="s">
        <v>259</v>
      </c>
      <c r="C5" s="414"/>
      <c r="D5" s="414"/>
      <c r="E5" s="414"/>
      <c r="F5" s="414"/>
    </row>
    <row r="6" spans="1:6" ht="57" customHeight="1" x14ac:dyDescent="0.35">
      <c r="B6" s="414"/>
      <c r="C6" s="414"/>
      <c r="D6" s="414"/>
      <c r="E6" s="414"/>
      <c r="F6" s="414"/>
    </row>
    <row r="7" spans="1:6" x14ac:dyDescent="0.35">
      <c r="B7" s="95"/>
      <c r="C7" s="95"/>
      <c r="D7" s="95"/>
      <c r="E7" s="95"/>
      <c r="F7" s="95"/>
    </row>
    <row r="8" spans="1:6" x14ac:dyDescent="0.35">
      <c r="B8" s="95"/>
      <c r="C8" s="95"/>
      <c r="D8" s="95"/>
      <c r="E8" s="95"/>
      <c r="F8" s="95"/>
    </row>
    <row r="9" spans="1:6" x14ac:dyDescent="0.35">
      <c r="B9" s="415" t="s">
        <v>314</v>
      </c>
      <c r="C9" s="415"/>
      <c r="D9" s="415"/>
      <c r="E9" s="95"/>
      <c r="F9" s="95"/>
    </row>
    <row r="10" spans="1:6" ht="15" customHeight="1" x14ac:dyDescent="0.35">
      <c r="B10" s="114" t="s">
        <v>260</v>
      </c>
      <c r="C10" s="95"/>
      <c r="D10" s="97"/>
      <c r="E10" s="97"/>
      <c r="F10" s="95"/>
    </row>
    <row r="11" spans="1:6" x14ac:dyDescent="0.35">
      <c r="B11" s="114" t="s">
        <v>261</v>
      </c>
      <c r="C11" s="95"/>
      <c r="D11" s="97"/>
      <c r="E11" s="97"/>
      <c r="F11" s="95"/>
    </row>
    <row r="12" spans="1:6" x14ac:dyDescent="0.35">
      <c r="B12" s="114" t="s">
        <v>313</v>
      </c>
      <c r="D12" s="98"/>
      <c r="E12" s="98"/>
    </row>
    <row r="13" spans="1:6" x14ac:dyDescent="0.35">
      <c r="B13" s="99"/>
    </row>
    <row r="14" spans="1:6" x14ac:dyDescent="0.35">
      <c r="A14" s="416" t="s">
        <v>5</v>
      </c>
      <c r="B14" s="418" t="s">
        <v>262</v>
      </c>
      <c r="C14" s="416" t="s">
        <v>263</v>
      </c>
      <c r="D14" s="420" t="s">
        <v>349</v>
      </c>
      <c r="E14" s="421"/>
      <c r="F14" s="418" t="s">
        <v>7</v>
      </c>
    </row>
    <row r="15" spans="1:6" x14ac:dyDescent="0.35">
      <c r="A15" s="417"/>
      <c r="B15" s="419"/>
      <c r="C15" s="417"/>
      <c r="D15" s="100" t="s">
        <v>48</v>
      </c>
      <c r="E15" s="112" t="s">
        <v>8</v>
      </c>
      <c r="F15" s="419"/>
    </row>
    <row r="16" spans="1:6" x14ac:dyDescent="0.35">
      <c r="A16" s="101" t="s">
        <v>9</v>
      </c>
      <c r="B16" s="102" t="s">
        <v>86</v>
      </c>
      <c r="C16" s="100" t="s">
        <v>44</v>
      </c>
      <c r="D16" s="100" t="s">
        <v>44</v>
      </c>
      <c r="E16" s="112" t="s">
        <v>44</v>
      </c>
      <c r="F16" s="100" t="s">
        <v>264</v>
      </c>
    </row>
    <row r="17" spans="1:7" x14ac:dyDescent="0.35">
      <c r="A17" s="103">
        <v>1</v>
      </c>
      <c r="B17" s="104" t="s">
        <v>265</v>
      </c>
      <c r="C17" s="100" t="s">
        <v>10</v>
      </c>
      <c r="D17" s="132">
        <f>D18+D42+D64</f>
        <v>972036.49598706746</v>
      </c>
      <c r="E17" s="132">
        <f>E18+E42</f>
        <v>826288.64404714154</v>
      </c>
      <c r="F17" s="428" t="s">
        <v>342</v>
      </c>
      <c r="G17" s="105"/>
    </row>
    <row r="18" spans="1:7" ht="54.75" customHeight="1" x14ac:dyDescent="0.35">
      <c r="A18" s="103" t="s">
        <v>12</v>
      </c>
      <c r="B18" s="104" t="s">
        <v>266</v>
      </c>
      <c r="C18" s="100" t="s">
        <v>10</v>
      </c>
      <c r="D18" s="132">
        <f>D19+D24+D26</f>
        <v>416550.44061897753</v>
      </c>
      <c r="E18" s="132">
        <f>E19+E24+E26</f>
        <v>260725.97999999998</v>
      </c>
      <c r="F18" s="429"/>
      <c r="G18" s="105"/>
    </row>
    <row r="19" spans="1:7" x14ac:dyDescent="0.35">
      <c r="A19" s="103" t="s">
        <v>14</v>
      </c>
      <c r="B19" s="104" t="s">
        <v>15</v>
      </c>
      <c r="C19" s="100" t="s">
        <v>10</v>
      </c>
      <c r="D19" s="132">
        <f>D20+D22</f>
        <v>146405.71000000002</v>
      </c>
      <c r="E19" s="132">
        <f>E20+E22</f>
        <v>31443.63</v>
      </c>
      <c r="F19" s="429"/>
      <c r="G19" s="105"/>
    </row>
    <row r="20" spans="1:7" ht="18" customHeight="1" x14ac:dyDescent="0.35">
      <c r="A20" s="103" t="s">
        <v>16</v>
      </c>
      <c r="B20" s="104" t="s">
        <v>351</v>
      </c>
      <c r="C20" s="100" t="s">
        <v>10</v>
      </c>
      <c r="D20" s="132">
        <v>93189.670000000013</v>
      </c>
      <c r="E20" s="133">
        <v>28034.27</v>
      </c>
      <c r="F20" s="429"/>
      <c r="G20" s="105"/>
    </row>
    <row r="21" spans="1:7" x14ac:dyDescent="0.35">
      <c r="A21" s="103" t="s">
        <v>73</v>
      </c>
      <c r="B21" s="104" t="s">
        <v>267</v>
      </c>
      <c r="C21" s="100" t="s">
        <v>10</v>
      </c>
      <c r="D21" s="132"/>
      <c r="E21" s="133"/>
      <c r="F21" s="429"/>
      <c r="G21" s="105"/>
    </row>
    <row r="22" spans="1:7" ht="54" x14ac:dyDescent="0.35">
      <c r="A22" s="103" t="s">
        <v>89</v>
      </c>
      <c r="B22" s="104" t="s">
        <v>268</v>
      </c>
      <c r="C22" s="100" t="s">
        <v>10</v>
      </c>
      <c r="D22" s="132">
        <v>53216.040000000008</v>
      </c>
      <c r="E22" s="133">
        <v>3409.36</v>
      </c>
      <c r="F22" s="429"/>
      <c r="G22" s="105"/>
    </row>
    <row r="23" spans="1:7" x14ac:dyDescent="0.35">
      <c r="A23" s="103" t="s">
        <v>91</v>
      </c>
      <c r="B23" s="104" t="s">
        <v>17</v>
      </c>
      <c r="C23" s="100" t="s">
        <v>10</v>
      </c>
      <c r="D23" s="132"/>
      <c r="E23" s="133"/>
      <c r="F23" s="429"/>
      <c r="G23" s="105"/>
    </row>
    <row r="24" spans="1:7" x14ac:dyDescent="0.35">
      <c r="A24" s="103" t="s">
        <v>18</v>
      </c>
      <c r="B24" s="104" t="s">
        <v>19</v>
      </c>
      <c r="C24" s="100" t="s">
        <v>10</v>
      </c>
      <c r="D24" s="132">
        <v>227168.85</v>
      </c>
      <c r="E24" s="133">
        <v>178944.06999999998</v>
      </c>
      <c r="F24" s="430"/>
      <c r="G24" s="105"/>
    </row>
    <row r="25" spans="1:7" x14ac:dyDescent="0.35">
      <c r="A25" s="103" t="s">
        <v>20</v>
      </c>
      <c r="B25" s="104" t="s">
        <v>17</v>
      </c>
      <c r="C25" s="100" t="s">
        <v>10</v>
      </c>
      <c r="D25" s="132"/>
      <c r="E25" s="133"/>
      <c r="F25" s="106"/>
      <c r="G25" s="105"/>
    </row>
    <row r="26" spans="1:7" x14ac:dyDescent="0.35">
      <c r="A26" s="103" t="s">
        <v>21</v>
      </c>
      <c r="B26" s="104" t="s">
        <v>269</v>
      </c>
      <c r="C26" s="100" t="s">
        <v>10</v>
      </c>
      <c r="D26" s="132">
        <f>D27+D28+D29+D40+D41+D54+D55</f>
        <v>42975.880618977499</v>
      </c>
      <c r="E26" s="132">
        <f>E27+E28+E29+E41</f>
        <v>50338.28</v>
      </c>
      <c r="F26" s="106"/>
      <c r="G26" s="105"/>
    </row>
    <row r="27" spans="1:7" ht="36" x14ac:dyDescent="0.35">
      <c r="A27" s="103" t="s">
        <v>93</v>
      </c>
      <c r="B27" s="104" t="s">
        <v>352</v>
      </c>
      <c r="C27" s="100" t="s">
        <v>10</v>
      </c>
      <c r="D27" s="132">
        <v>235.46</v>
      </c>
      <c r="E27" s="133">
        <f>'[4]Анализ фактических расходов'!$Y$41+'[4]Анализ фактических расходов'!$Y$42</f>
        <v>2286.8200000000002</v>
      </c>
      <c r="F27" s="106"/>
      <c r="G27" s="105"/>
    </row>
    <row r="28" spans="1:7" x14ac:dyDescent="0.35">
      <c r="A28" s="103" t="s">
        <v>95</v>
      </c>
      <c r="B28" s="104" t="s">
        <v>270</v>
      </c>
      <c r="C28" s="100" t="s">
        <v>10</v>
      </c>
      <c r="D28" s="132">
        <v>694.92</v>
      </c>
      <c r="E28" s="133">
        <v>0</v>
      </c>
      <c r="F28" s="106"/>
      <c r="G28" s="105"/>
    </row>
    <row r="29" spans="1:7" x14ac:dyDescent="0.35">
      <c r="A29" s="103" t="s">
        <v>206</v>
      </c>
      <c r="B29" s="104" t="s">
        <v>271</v>
      </c>
      <c r="C29" s="100" t="s">
        <v>10</v>
      </c>
      <c r="D29" s="132">
        <f>SUM(D30:D39)</f>
        <v>42045.500618977501</v>
      </c>
      <c r="E29" s="132">
        <f>SUM(E30:E39)</f>
        <v>47922.59</v>
      </c>
      <c r="F29" s="106"/>
      <c r="G29" s="105"/>
    </row>
    <row r="30" spans="1:7" x14ac:dyDescent="0.35">
      <c r="A30" s="103" t="s">
        <v>353</v>
      </c>
      <c r="B30" s="104" t="s">
        <v>98</v>
      </c>
      <c r="C30" s="100" t="s">
        <v>10</v>
      </c>
      <c r="D30" s="132">
        <v>1627.3752135270859</v>
      </c>
      <c r="E30" s="133">
        <v>3101.2</v>
      </c>
      <c r="F30" s="131"/>
      <c r="G30" s="105"/>
    </row>
    <row r="31" spans="1:7" ht="21" customHeight="1" x14ac:dyDescent="0.35">
      <c r="A31" s="103" t="s">
        <v>354</v>
      </c>
      <c r="B31" s="104" t="s">
        <v>205</v>
      </c>
      <c r="C31" s="100" t="s">
        <v>10</v>
      </c>
      <c r="D31" s="132">
        <v>20448.48</v>
      </c>
      <c r="E31" s="133">
        <v>15524.84</v>
      </c>
      <c r="F31" s="131"/>
      <c r="G31" s="105"/>
    </row>
    <row r="32" spans="1:7" x14ac:dyDescent="0.35">
      <c r="A32" s="103" t="s">
        <v>355</v>
      </c>
      <c r="B32" s="104" t="s">
        <v>207</v>
      </c>
      <c r="C32" s="100" t="s">
        <v>10</v>
      </c>
      <c r="D32" s="132">
        <v>2400.17</v>
      </c>
      <c r="E32" s="133">
        <v>3190.87</v>
      </c>
      <c r="F32" s="131"/>
      <c r="G32" s="105"/>
    </row>
    <row r="33" spans="1:7" x14ac:dyDescent="0.35">
      <c r="A33" s="103" t="s">
        <v>356</v>
      </c>
      <c r="B33" s="104" t="s">
        <v>225</v>
      </c>
      <c r="C33" s="100" t="s">
        <v>10</v>
      </c>
      <c r="D33" s="132">
        <v>0</v>
      </c>
      <c r="E33" s="133">
        <v>1671.6</v>
      </c>
      <c r="F33" s="131"/>
      <c r="G33" s="105"/>
    </row>
    <row r="34" spans="1:7" x14ac:dyDescent="0.35">
      <c r="A34" s="103" t="s">
        <v>357</v>
      </c>
      <c r="B34" s="104" t="s">
        <v>226</v>
      </c>
      <c r="C34" s="100" t="s">
        <v>10</v>
      </c>
      <c r="D34" s="132">
        <v>3596.71</v>
      </c>
      <c r="E34" s="133">
        <v>12567.64</v>
      </c>
      <c r="F34" s="131"/>
      <c r="G34" s="105"/>
    </row>
    <row r="35" spans="1:7" x14ac:dyDescent="0.35">
      <c r="A35" s="103" t="s">
        <v>358</v>
      </c>
      <c r="B35" s="104" t="s">
        <v>100</v>
      </c>
      <c r="C35" s="100" t="s">
        <v>10</v>
      </c>
      <c r="D35" s="132">
        <v>2484.7399999999998</v>
      </c>
      <c r="E35" s="133">
        <v>3112.1299999999997</v>
      </c>
      <c r="F35" s="131"/>
      <c r="G35" s="105"/>
    </row>
    <row r="36" spans="1:7" x14ac:dyDescent="0.35">
      <c r="A36" s="103" t="s">
        <v>359</v>
      </c>
      <c r="B36" s="104" t="s">
        <v>102</v>
      </c>
      <c r="C36" s="100" t="s">
        <v>10</v>
      </c>
      <c r="D36" s="132">
        <v>2859.5754054504127</v>
      </c>
      <c r="E36" s="133">
        <v>1749.8000000000002</v>
      </c>
      <c r="F36" s="131"/>
      <c r="G36" s="105"/>
    </row>
    <row r="37" spans="1:7" ht="36" x14ac:dyDescent="0.35">
      <c r="A37" s="103" t="s">
        <v>360</v>
      </c>
      <c r="B37" s="104" t="s">
        <v>104</v>
      </c>
      <c r="C37" s="100" t="s">
        <v>10</v>
      </c>
      <c r="D37" s="132">
        <v>4581.9399999999996</v>
      </c>
      <c r="E37" s="133">
        <v>1411.9799999999998</v>
      </c>
      <c r="F37" s="131"/>
      <c r="G37" s="105"/>
    </row>
    <row r="38" spans="1:7" x14ac:dyDescent="0.35">
      <c r="A38" s="103" t="s">
        <v>361</v>
      </c>
      <c r="B38" s="104" t="s">
        <v>309</v>
      </c>
      <c r="C38" s="100" t="s">
        <v>10</v>
      </c>
      <c r="D38" s="132">
        <v>1219.53</v>
      </c>
      <c r="E38" s="133">
        <v>2699.71</v>
      </c>
      <c r="F38" s="131"/>
      <c r="G38" s="105"/>
    </row>
    <row r="39" spans="1:7" x14ac:dyDescent="0.35">
      <c r="A39" s="103" t="s">
        <v>362</v>
      </c>
      <c r="B39" s="104" t="s">
        <v>108</v>
      </c>
      <c r="C39" s="100" t="s">
        <v>10</v>
      </c>
      <c r="D39" s="132">
        <v>2826.9799999999996</v>
      </c>
      <c r="E39" s="133">
        <v>2892.82</v>
      </c>
      <c r="F39" s="131"/>
      <c r="G39" s="105"/>
    </row>
    <row r="40" spans="1:7" ht="37.950000000000003" customHeight="1" x14ac:dyDescent="0.35">
      <c r="A40" s="103" t="s">
        <v>74</v>
      </c>
      <c r="B40" s="104" t="s">
        <v>272</v>
      </c>
      <c r="C40" s="100"/>
      <c r="D40" s="132">
        <v>0</v>
      </c>
      <c r="E40" s="133">
        <v>0</v>
      </c>
      <c r="F40" s="106"/>
      <c r="G40" s="105"/>
    </row>
    <row r="41" spans="1:7" ht="27" customHeight="1" x14ac:dyDescent="0.35">
      <c r="A41" s="103" t="s">
        <v>273</v>
      </c>
      <c r="B41" s="104" t="s">
        <v>274</v>
      </c>
      <c r="C41" s="100" t="s">
        <v>10</v>
      </c>
      <c r="D41" s="132">
        <v>0</v>
      </c>
      <c r="E41" s="133">
        <v>128.87</v>
      </c>
      <c r="F41" s="106"/>
      <c r="G41" s="105"/>
    </row>
    <row r="42" spans="1:7" ht="45.6" customHeight="1" x14ac:dyDescent="0.35">
      <c r="A42" s="103" t="s">
        <v>22</v>
      </c>
      <c r="B42" s="104" t="s">
        <v>23</v>
      </c>
      <c r="C42" s="100" t="s">
        <v>10</v>
      </c>
      <c r="D42" s="132">
        <f>SUM(D43:D55)</f>
        <v>346002.84536809003</v>
      </c>
      <c r="E42" s="132">
        <f>SUM(E43:E51)+E55</f>
        <v>565562.66404714156</v>
      </c>
      <c r="F42" s="106"/>
      <c r="G42" s="105"/>
    </row>
    <row r="43" spans="1:7" ht="57.6" customHeight="1" x14ac:dyDescent="0.35">
      <c r="A43" s="103" t="s">
        <v>24</v>
      </c>
      <c r="B43" s="104" t="s">
        <v>340</v>
      </c>
      <c r="C43" s="100" t="s">
        <v>10</v>
      </c>
      <c r="D43" s="132">
        <v>157031.38536809001</v>
      </c>
      <c r="E43" s="133">
        <v>136080.22</v>
      </c>
      <c r="F43" s="106" t="s">
        <v>338</v>
      </c>
      <c r="G43" s="105"/>
    </row>
    <row r="44" spans="1:7" ht="36" x14ac:dyDescent="0.35">
      <c r="A44" s="103" t="s">
        <v>25</v>
      </c>
      <c r="B44" s="104" t="s">
        <v>109</v>
      </c>
      <c r="C44" s="100" t="s">
        <v>10</v>
      </c>
      <c r="D44" s="133">
        <v>0</v>
      </c>
      <c r="E44" s="133">
        <v>0</v>
      </c>
      <c r="F44" s="111"/>
      <c r="G44" s="105"/>
    </row>
    <row r="45" spans="1:7" x14ac:dyDescent="0.35">
      <c r="A45" s="103" t="s">
        <v>27</v>
      </c>
      <c r="B45" s="104" t="s">
        <v>110</v>
      </c>
      <c r="C45" s="100" t="s">
        <v>10</v>
      </c>
      <c r="D45" s="132">
        <v>7810.56</v>
      </c>
      <c r="E45" s="133">
        <v>5480.62</v>
      </c>
      <c r="F45" s="106"/>
      <c r="G45" s="105"/>
    </row>
    <row r="46" spans="1:7" ht="54" x14ac:dyDescent="0.35">
      <c r="A46" s="103" t="s">
        <v>29</v>
      </c>
      <c r="B46" s="104" t="s">
        <v>26</v>
      </c>
      <c r="C46" s="100" t="s">
        <v>10</v>
      </c>
      <c r="D46" s="132">
        <v>69059.33</v>
      </c>
      <c r="E46" s="133">
        <v>52613.509999999995</v>
      </c>
      <c r="F46" s="131" t="s">
        <v>342</v>
      </c>
      <c r="G46" s="105"/>
    </row>
    <row r="47" spans="1:7" ht="36" x14ac:dyDescent="0.35">
      <c r="A47" s="103" t="s">
        <v>31</v>
      </c>
      <c r="B47" s="104" t="s">
        <v>275</v>
      </c>
      <c r="C47" s="100" t="s">
        <v>10</v>
      </c>
      <c r="D47" s="132">
        <v>0</v>
      </c>
      <c r="E47" s="133">
        <v>0</v>
      </c>
      <c r="F47" s="106"/>
      <c r="G47" s="105"/>
    </row>
    <row r="48" spans="1:7" x14ac:dyDescent="0.35">
      <c r="A48" s="103" t="s">
        <v>33</v>
      </c>
      <c r="B48" s="104" t="s">
        <v>276</v>
      </c>
      <c r="C48" s="100" t="s">
        <v>10</v>
      </c>
      <c r="D48" s="132">
        <v>107826.42</v>
      </c>
      <c r="E48" s="133">
        <v>133522.28999999998</v>
      </c>
      <c r="F48" s="106"/>
      <c r="G48" s="105"/>
    </row>
    <row r="49" spans="1:7" x14ac:dyDescent="0.35">
      <c r="A49" s="103" t="s">
        <v>111</v>
      </c>
      <c r="B49" s="104" t="s">
        <v>277</v>
      </c>
      <c r="C49" s="100" t="s">
        <v>10</v>
      </c>
      <c r="D49" s="132">
        <v>0</v>
      </c>
      <c r="E49" s="133">
        <v>0</v>
      </c>
      <c r="F49" s="106"/>
      <c r="G49" s="105"/>
    </row>
    <row r="50" spans="1:7" ht="55.2" customHeight="1" x14ac:dyDescent="0.35">
      <c r="A50" s="103" t="s">
        <v>116</v>
      </c>
      <c r="B50" s="104" t="s">
        <v>28</v>
      </c>
      <c r="C50" s="100" t="s">
        <v>10</v>
      </c>
      <c r="D50" s="132">
        <v>0</v>
      </c>
      <c r="E50" s="133">
        <v>-44616.351352858401</v>
      </c>
      <c r="F50" s="131" t="s">
        <v>385</v>
      </c>
      <c r="G50" s="105"/>
    </row>
    <row r="51" spans="1:7" ht="42" customHeight="1" x14ac:dyDescent="0.35">
      <c r="A51" s="103" t="s">
        <v>278</v>
      </c>
      <c r="B51" s="104" t="s">
        <v>30</v>
      </c>
      <c r="C51" s="100" t="s">
        <v>10</v>
      </c>
      <c r="D51" s="132">
        <v>4275.1499999999996</v>
      </c>
      <c r="E51" s="133">
        <v>4317.1799999999994</v>
      </c>
      <c r="F51" s="131"/>
      <c r="G51" s="105"/>
    </row>
    <row r="52" spans="1:7" ht="110.4" customHeight="1" x14ac:dyDescent="0.35">
      <c r="A52" s="103" t="s">
        <v>279</v>
      </c>
      <c r="B52" s="104" t="s">
        <v>112</v>
      </c>
      <c r="C52" s="100" t="s">
        <v>10</v>
      </c>
      <c r="D52" s="132">
        <v>0</v>
      </c>
      <c r="E52" s="133">
        <v>0</v>
      </c>
      <c r="F52" s="106" t="s">
        <v>386</v>
      </c>
      <c r="G52" s="105"/>
    </row>
    <row r="53" spans="1:7" x14ac:dyDescent="0.35">
      <c r="A53" s="103" t="s">
        <v>280</v>
      </c>
      <c r="B53" s="104" t="s">
        <v>281</v>
      </c>
      <c r="C53" s="100" t="s">
        <v>115</v>
      </c>
      <c r="D53" s="121" t="s">
        <v>44</v>
      </c>
      <c r="E53" s="123">
        <v>384</v>
      </c>
      <c r="F53" s="111"/>
      <c r="G53" s="105"/>
    </row>
    <row r="54" spans="1:7" ht="108" x14ac:dyDescent="0.35">
      <c r="A54" s="107" t="s">
        <v>282</v>
      </c>
      <c r="B54" s="104" t="s">
        <v>117</v>
      </c>
      <c r="C54" s="100" t="s">
        <v>10</v>
      </c>
      <c r="D54" s="132">
        <v>0</v>
      </c>
      <c r="E54" s="133">
        <v>0</v>
      </c>
      <c r="F54" s="106"/>
      <c r="G54" s="105"/>
    </row>
    <row r="55" spans="1:7" ht="108" x14ac:dyDescent="0.35">
      <c r="A55" s="107" t="s">
        <v>283</v>
      </c>
      <c r="B55" s="104" t="s">
        <v>284</v>
      </c>
      <c r="C55" s="100" t="s">
        <v>10</v>
      </c>
      <c r="D55" s="132">
        <v>0</v>
      </c>
      <c r="E55" s="133">
        <f>SUM(E56:E63)</f>
        <v>278165.19540000008</v>
      </c>
      <c r="F55" s="131" t="s">
        <v>389</v>
      </c>
      <c r="G55" s="105"/>
    </row>
    <row r="56" spans="1:7" x14ac:dyDescent="0.35">
      <c r="A56" s="107" t="s">
        <v>369</v>
      </c>
      <c r="B56" s="108" t="s">
        <v>370</v>
      </c>
      <c r="C56" s="100" t="s">
        <v>10</v>
      </c>
      <c r="D56" s="132">
        <v>0</v>
      </c>
      <c r="E56" s="133">
        <v>122435.56</v>
      </c>
      <c r="F56" s="131"/>
      <c r="G56" s="105"/>
    </row>
    <row r="57" spans="1:7" x14ac:dyDescent="0.35">
      <c r="A57" s="107" t="s">
        <v>378</v>
      </c>
      <c r="B57" s="108" t="s">
        <v>371</v>
      </c>
      <c r="C57" s="100" t="s">
        <v>10</v>
      </c>
      <c r="D57" s="132">
        <v>0</v>
      </c>
      <c r="E57" s="133">
        <v>61863.850000000093</v>
      </c>
      <c r="F57" s="131"/>
      <c r="G57" s="105"/>
    </row>
    <row r="58" spans="1:7" x14ac:dyDescent="0.35">
      <c r="A58" s="107" t="s">
        <v>379</v>
      </c>
      <c r="B58" s="108" t="s">
        <v>372</v>
      </c>
      <c r="C58" s="100" t="s">
        <v>10</v>
      </c>
      <c r="D58" s="132">
        <v>0</v>
      </c>
      <c r="E58" s="133">
        <v>-2087.48</v>
      </c>
      <c r="F58" s="131"/>
      <c r="G58" s="105"/>
    </row>
    <row r="59" spans="1:7" x14ac:dyDescent="0.35">
      <c r="A59" s="107" t="s">
        <v>380</v>
      </c>
      <c r="B59" s="108" t="s">
        <v>373</v>
      </c>
      <c r="C59" s="100" t="s">
        <v>10</v>
      </c>
      <c r="D59" s="132">
        <v>0</v>
      </c>
      <c r="E59" s="133">
        <v>157.69000000000003</v>
      </c>
      <c r="F59" s="131"/>
      <c r="G59" s="105"/>
    </row>
    <row r="60" spans="1:7" x14ac:dyDescent="0.35">
      <c r="A60" s="107" t="s">
        <v>381</v>
      </c>
      <c r="B60" s="108" t="s">
        <v>374</v>
      </c>
      <c r="C60" s="100" t="s">
        <v>10</v>
      </c>
      <c r="D60" s="132">
        <v>0</v>
      </c>
      <c r="E60" s="133">
        <v>3.18</v>
      </c>
      <c r="F60" s="131"/>
      <c r="G60" s="105"/>
    </row>
    <row r="61" spans="1:7" x14ac:dyDescent="0.35">
      <c r="A61" s="107" t="s">
        <v>382</v>
      </c>
      <c r="B61" s="108" t="s">
        <v>375</v>
      </c>
      <c r="C61" s="100" t="s">
        <v>10</v>
      </c>
      <c r="D61" s="132">
        <v>0</v>
      </c>
      <c r="E61" s="133">
        <v>325.45999999999998</v>
      </c>
      <c r="F61" s="131"/>
      <c r="G61" s="105"/>
    </row>
    <row r="62" spans="1:7" x14ac:dyDescent="0.35">
      <c r="A62" s="107" t="s">
        <v>383</v>
      </c>
      <c r="B62" s="108" t="s">
        <v>376</v>
      </c>
      <c r="C62" s="100" t="s">
        <v>10</v>
      </c>
      <c r="D62" s="132">
        <v>0</v>
      </c>
      <c r="E62" s="133">
        <v>3809.78</v>
      </c>
      <c r="F62" s="131"/>
      <c r="G62" s="105"/>
    </row>
    <row r="63" spans="1:7" x14ac:dyDescent="0.35">
      <c r="A63" s="107" t="s">
        <v>384</v>
      </c>
      <c r="B63" s="108" t="s">
        <v>377</v>
      </c>
      <c r="C63" s="100" t="s">
        <v>10</v>
      </c>
      <c r="D63" s="132">
        <v>0</v>
      </c>
      <c r="E63" s="133">
        <v>91657.155400000018</v>
      </c>
      <c r="F63" s="131"/>
      <c r="G63" s="105"/>
    </row>
    <row r="64" spans="1:7" ht="36" x14ac:dyDescent="0.35">
      <c r="A64" s="103" t="s">
        <v>34</v>
      </c>
      <c r="B64" s="108" t="s">
        <v>32</v>
      </c>
      <c r="C64" s="100" t="s">
        <v>10</v>
      </c>
      <c r="D64" s="132">
        <v>209483.21</v>
      </c>
      <c r="E64" s="133" t="s">
        <v>44</v>
      </c>
      <c r="F64" s="106"/>
      <c r="G64" s="105"/>
    </row>
    <row r="65" spans="1:7" hidden="1" x14ac:dyDescent="0.35">
      <c r="A65" s="422" t="s">
        <v>40</v>
      </c>
      <c r="B65" s="108" t="s">
        <v>285</v>
      </c>
      <c r="C65" s="418" t="s">
        <v>10</v>
      </c>
      <c r="D65" s="424"/>
      <c r="E65" s="426"/>
      <c r="F65" s="416"/>
      <c r="G65" s="105"/>
    </row>
    <row r="66" spans="1:7" hidden="1" x14ac:dyDescent="0.35">
      <c r="A66" s="423"/>
      <c r="B66" s="109" t="s">
        <v>286</v>
      </c>
      <c r="C66" s="419"/>
      <c r="D66" s="425"/>
      <c r="E66" s="427"/>
      <c r="F66" s="417"/>
      <c r="G66" s="105"/>
    </row>
    <row r="67" spans="1:7" ht="36" x14ac:dyDescent="0.35">
      <c r="A67" s="103" t="s">
        <v>41</v>
      </c>
      <c r="B67" s="110" t="s">
        <v>126</v>
      </c>
      <c r="C67" s="100" t="s">
        <v>10</v>
      </c>
      <c r="D67" s="132">
        <v>230627.05</v>
      </c>
      <c r="E67" s="133">
        <v>374405.92313000001</v>
      </c>
      <c r="F67" s="428" t="s">
        <v>344</v>
      </c>
      <c r="G67" s="105"/>
    </row>
    <row r="68" spans="1:7" x14ac:dyDescent="0.35">
      <c r="A68" s="422" t="s">
        <v>12</v>
      </c>
      <c r="B68" s="108" t="s">
        <v>287</v>
      </c>
      <c r="C68" s="418" t="s">
        <v>288</v>
      </c>
      <c r="D68" s="424">
        <v>147.02209999999999</v>
      </c>
      <c r="E68" s="426">
        <v>229.44769651999999</v>
      </c>
      <c r="F68" s="429"/>
    </row>
    <row r="69" spans="1:7" x14ac:dyDescent="0.35">
      <c r="A69" s="423"/>
      <c r="B69" s="110" t="s">
        <v>127</v>
      </c>
      <c r="C69" s="419"/>
      <c r="D69" s="425"/>
      <c r="E69" s="427"/>
      <c r="F69" s="429"/>
    </row>
    <row r="70" spans="1:7" x14ac:dyDescent="0.35">
      <c r="A70" s="422" t="s">
        <v>22</v>
      </c>
      <c r="B70" s="108" t="s">
        <v>287</v>
      </c>
      <c r="C70" s="418" t="s">
        <v>316</v>
      </c>
      <c r="D70" s="426">
        <f>D67/D68</f>
        <v>1568.6556646925869</v>
      </c>
      <c r="E70" s="426">
        <f>E67/E68</f>
        <v>1631.7702413602772</v>
      </c>
      <c r="F70" s="429"/>
    </row>
    <row r="71" spans="1:7" ht="36" x14ac:dyDescent="0.35">
      <c r="A71" s="423"/>
      <c r="B71" s="110" t="s">
        <v>129</v>
      </c>
      <c r="C71" s="419"/>
      <c r="D71" s="427"/>
      <c r="E71" s="427"/>
      <c r="F71" s="430"/>
    </row>
    <row r="72" spans="1:7" ht="36" x14ac:dyDescent="0.35">
      <c r="A72" s="151" t="s">
        <v>42</v>
      </c>
      <c r="B72" s="104" t="s">
        <v>289</v>
      </c>
      <c r="C72" s="150" t="s">
        <v>44</v>
      </c>
      <c r="D72" s="57" t="s">
        <v>44</v>
      </c>
      <c r="E72" s="57" t="s">
        <v>44</v>
      </c>
      <c r="F72" s="152"/>
    </row>
    <row r="73" spans="1:7" x14ac:dyDescent="0.35">
      <c r="A73" s="103">
        <v>1</v>
      </c>
      <c r="B73" s="109" t="s">
        <v>135</v>
      </c>
      <c r="C73" s="100" t="s">
        <v>136</v>
      </c>
      <c r="D73" s="178" t="s">
        <v>350</v>
      </c>
      <c r="E73" s="180">
        <v>73858</v>
      </c>
      <c r="F73" s="106"/>
    </row>
    <row r="74" spans="1:7" x14ac:dyDescent="0.35">
      <c r="A74" s="103">
        <v>2</v>
      </c>
      <c r="B74" s="104" t="s">
        <v>137</v>
      </c>
      <c r="C74" s="100" t="s">
        <v>138</v>
      </c>
      <c r="D74" s="178" t="s">
        <v>350</v>
      </c>
      <c r="E74" s="180">
        <f>E76+E77+E78</f>
        <v>485.23</v>
      </c>
      <c r="F74" s="106"/>
    </row>
    <row r="75" spans="1:7" ht="36" hidden="1" customHeight="1" x14ac:dyDescent="0.35">
      <c r="A75" s="103" t="s">
        <v>307</v>
      </c>
      <c r="B75" s="104" t="s">
        <v>251</v>
      </c>
      <c r="C75" s="100" t="s">
        <v>138</v>
      </c>
      <c r="D75" s="178" t="s">
        <v>350</v>
      </c>
      <c r="E75" s="180"/>
      <c r="F75" s="106"/>
    </row>
    <row r="76" spans="1:7" ht="36" x14ac:dyDescent="0.35">
      <c r="A76" s="103" t="s">
        <v>139</v>
      </c>
      <c r="B76" s="104" t="s">
        <v>140</v>
      </c>
      <c r="C76" s="100" t="s">
        <v>138</v>
      </c>
      <c r="D76" s="178" t="s">
        <v>350</v>
      </c>
      <c r="E76" s="180">
        <v>183</v>
      </c>
      <c r="F76" s="106"/>
    </row>
    <row r="77" spans="1:7" ht="36" x14ac:dyDescent="0.35">
      <c r="A77" s="103" t="s">
        <v>141</v>
      </c>
      <c r="B77" s="104" t="s">
        <v>142</v>
      </c>
      <c r="C77" s="100" t="s">
        <v>138</v>
      </c>
      <c r="D77" s="178" t="s">
        <v>350</v>
      </c>
      <c r="E77" s="180">
        <v>139</v>
      </c>
      <c r="F77" s="106"/>
    </row>
    <row r="78" spans="1:7" ht="36" x14ac:dyDescent="0.35">
      <c r="A78" s="103" t="s">
        <v>143</v>
      </c>
      <c r="B78" s="104" t="s">
        <v>144</v>
      </c>
      <c r="C78" s="100" t="s">
        <v>138</v>
      </c>
      <c r="D78" s="178" t="s">
        <v>350</v>
      </c>
      <c r="E78" s="180">
        <v>163.22999999999999</v>
      </c>
      <c r="F78" s="106"/>
    </row>
    <row r="79" spans="1:7" ht="36" x14ac:dyDescent="0.35">
      <c r="A79" s="103" t="s">
        <v>145</v>
      </c>
      <c r="B79" s="104" t="s">
        <v>146</v>
      </c>
      <c r="C79" s="100" t="s">
        <v>138</v>
      </c>
      <c r="D79" s="178" t="s">
        <v>350</v>
      </c>
      <c r="E79" s="180">
        <v>0</v>
      </c>
      <c r="F79" s="106"/>
    </row>
    <row r="80" spans="1:7" x14ac:dyDescent="0.35">
      <c r="A80" s="103">
        <v>3</v>
      </c>
      <c r="B80" s="104" t="s">
        <v>147</v>
      </c>
      <c r="C80" s="100" t="s">
        <v>148</v>
      </c>
      <c r="D80" s="178" t="s">
        <v>350</v>
      </c>
      <c r="E80" s="180">
        <v>4015.1779999999999</v>
      </c>
      <c r="F80" s="133"/>
    </row>
    <row r="81" spans="1:6" ht="36" hidden="1" customHeight="1" x14ac:dyDescent="0.35">
      <c r="A81" s="103" t="s">
        <v>252</v>
      </c>
      <c r="B81" s="104" t="s">
        <v>253</v>
      </c>
      <c r="C81" s="100" t="s">
        <v>148</v>
      </c>
      <c r="D81" s="178" t="s">
        <v>350</v>
      </c>
      <c r="E81" s="180"/>
      <c r="F81" s="106"/>
    </row>
    <row r="82" spans="1:6" ht="36" x14ac:dyDescent="0.35">
      <c r="A82" s="103" t="s">
        <v>212</v>
      </c>
      <c r="B82" s="104" t="s">
        <v>150</v>
      </c>
      <c r="C82" s="100" t="s">
        <v>148</v>
      </c>
      <c r="D82" s="178" t="s">
        <v>350</v>
      </c>
      <c r="E82" s="180">
        <v>299.84399999999999</v>
      </c>
      <c r="F82" s="106"/>
    </row>
    <row r="83" spans="1:6" ht="36" x14ac:dyDescent="0.35">
      <c r="A83" s="103" t="s">
        <v>213</v>
      </c>
      <c r="B83" s="104" t="s">
        <v>152</v>
      </c>
      <c r="C83" s="100" t="s">
        <v>148</v>
      </c>
      <c r="D83" s="178" t="s">
        <v>350</v>
      </c>
      <c r="E83" s="180">
        <v>330.93400000000003</v>
      </c>
      <c r="F83" s="106"/>
    </row>
    <row r="84" spans="1:6" ht="36" x14ac:dyDescent="0.35">
      <c r="A84" s="103" t="s">
        <v>238</v>
      </c>
      <c r="B84" s="104" t="s">
        <v>154</v>
      </c>
      <c r="C84" s="100" t="s">
        <v>148</v>
      </c>
      <c r="D84" s="178" t="s">
        <v>350</v>
      </c>
      <c r="E84" s="180">
        <v>1303.06</v>
      </c>
      <c r="F84" s="106"/>
    </row>
    <row r="85" spans="1:6" ht="36" x14ac:dyDescent="0.35">
      <c r="A85" s="103" t="s">
        <v>240</v>
      </c>
      <c r="B85" s="104" t="s">
        <v>156</v>
      </c>
      <c r="C85" s="100" t="s">
        <v>148</v>
      </c>
      <c r="D85" s="178" t="s">
        <v>350</v>
      </c>
      <c r="E85" s="180">
        <v>2081.34</v>
      </c>
      <c r="F85" s="106"/>
    </row>
    <row r="86" spans="1:6" ht="19.95" customHeight="1" x14ac:dyDescent="0.35">
      <c r="A86" s="103">
        <v>4</v>
      </c>
      <c r="B86" s="104" t="s">
        <v>157</v>
      </c>
      <c r="C86" s="100" t="s">
        <v>148</v>
      </c>
      <c r="D86" s="178" t="s">
        <v>350</v>
      </c>
      <c r="E86" s="180">
        <v>7253.2</v>
      </c>
      <c r="F86" s="141"/>
    </row>
    <row r="87" spans="1:6" ht="36" hidden="1" customHeight="1" x14ac:dyDescent="0.35">
      <c r="A87" s="103" t="s">
        <v>254</v>
      </c>
      <c r="B87" s="104" t="s">
        <v>255</v>
      </c>
      <c r="C87" s="100" t="s">
        <v>148</v>
      </c>
      <c r="D87" s="178" t="s">
        <v>350</v>
      </c>
      <c r="E87" s="180"/>
      <c r="F87" s="106"/>
    </row>
    <row r="88" spans="1:6" ht="36" x14ac:dyDescent="0.35">
      <c r="A88" s="103" t="s">
        <v>158</v>
      </c>
      <c r="B88" s="104" t="s">
        <v>159</v>
      </c>
      <c r="C88" s="100" t="s">
        <v>148</v>
      </c>
      <c r="D88" s="178" t="s">
        <v>350</v>
      </c>
      <c r="E88" s="180">
        <v>1427.4</v>
      </c>
      <c r="F88" s="106"/>
    </row>
    <row r="89" spans="1:6" ht="36" x14ac:dyDescent="0.35">
      <c r="A89" s="103" t="s">
        <v>160</v>
      </c>
      <c r="B89" s="104" t="s">
        <v>161</v>
      </c>
      <c r="C89" s="100" t="s">
        <v>148</v>
      </c>
      <c r="D89" s="178" t="s">
        <v>350</v>
      </c>
      <c r="E89" s="180">
        <v>2217.1999999999998</v>
      </c>
      <c r="F89" s="106"/>
    </row>
    <row r="90" spans="1:6" ht="37.950000000000003" customHeight="1" x14ac:dyDescent="0.35">
      <c r="A90" s="103" t="s">
        <v>162</v>
      </c>
      <c r="B90" s="104" t="s">
        <v>163</v>
      </c>
      <c r="C90" s="100" t="s">
        <v>148</v>
      </c>
      <c r="D90" s="178" t="s">
        <v>350</v>
      </c>
      <c r="E90" s="180">
        <v>3608.6</v>
      </c>
      <c r="F90" s="106"/>
    </row>
    <row r="91" spans="1:6" ht="36.6" customHeight="1" x14ac:dyDescent="0.35">
      <c r="A91" s="103" t="s">
        <v>164</v>
      </c>
      <c r="B91" s="104" t="s">
        <v>165</v>
      </c>
      <c r="C91" s="100" t="s">
        <v>148</v>
      </c>
      <c r="D91" s="178" t="s">
        <v>350</v>
      </c>
      <c r="E91" s="180">
        <v>0</v>
      </c>
      <c r="F91" s="106"/>
    </row>
    <row r="92" spans="1:6" ht="20.399999999999999" customHeight="1" x14ac:dyDescent="0.35">
      <c r="A92" s="103">
        <v>5</v>
      </c>
      <c r="B92" s="104" t="s">
        <v>167</v>
      </c>
      <c r="C92" s="100" t="s">
        <v>55</v>
      </c>
      <c r="D92" s="178" t="s">
        <v>350</v>
      </c>
      <c r="E92" s="180">
        <v>1618</v>
      </c>
      <c r="F92" s="106" t="s">
        <v>306</v>
      </c>
    </row>
    <row r="93" spans="1:6" ht="39.75" hidden="1" customHeight="1" x14ac:dyDescent="0.35">
      <c r="A93" s="103" t="s">
        <v>246</v>
      </c>
      <c r="B93" s="104" t="s">
        <v>308</v>
      </c>
      <c r="C93" s="100" t="s">
        <v>55</v>
      </c>
      <c r="D93" s="178" t="s">
        <v>350</v>
      </c>
      <c r="E93" s="180"/>
      <c r="F93" s="106" t="s">
        <v>306</v>
      </c>
    </row>
    <row r="94" spans="1:6" ht="17.399999999999999" customHeight="1" x14ac:dyDescent="0.35">
      <c r="A94" s="103" t="s">
        <v>168</v>
      </c>
      <c r="B94" s="104" t="s">
        <v>169</v>
      </c>
      <c r="C94" s="100" t="s">
        <v>55</v>
      </c>
      <c r="D94" s="178" t="s">
        <v>350</v>
      </c>
      <c r="E94" s="180">
        <v>57</v>
      </c>
      <c r="F94" s="106"/>
    </row>
    <row r="95" spans="1:6" x14ac:dyDescent="0.35">
      <c r="A95" s="103" t="s">
        <v>170</v>
      </c>
      <c r="B95" s="104" t="s">
        <v>171</v>
      </c>
      <c r="C95" s="100" t="s">
        <v>55</v>
      </c>
      <c r="D95" s="178" t="s">
        <v>350</v>
      </c>
      <c r="E95" s="180">
        <v>142</v>
      </c>
      <c r="F95" s="106"/>
    </row>
    <row r="96" spans="1:6" x14ac:dyDescent="0.35">
      <c r="A96" s="103" t="s">
        <v>172</v>
      </c>
      <c r="B96" s="104" t="s">
        <v>173</v>
      </c>
      <c r="C96" s="100" t="s">
        <v>55</v>
      </c>
      <c r="D96" s="178" t="s">
        <v>350</v>
      </c>
      <c r="E96" s="180">
        <v>1419</v>
      </c>
      <c r="F96" s="106"/>
    </row>
    <row r="97" spans="1:9" x14ac:dyDescent="0.35">
      <c r="A97" s="103" t="s">
        <v>174</v>
      </c>
      <c r="B97" s="104" t="s">
        <v>175</v>
      </c>
      <c r="C97" s="100" t="s">
        <v>55</v>
      </c>
      <c r="D97" s="178" t="s">
        <v>350</v>
      </c>
      <c r="E97" s="123">
        <v>0</v>
      </c>
      <c r="F97" s="106"/>
    </row>
    <row r="98" spans="1:9" x14ac:dyDescent="0.35">
      <c r="A98" s="103">
        <v>6</v>
      </c>
      <c r="B98" s="104" t="s">
        <v>177</v>
      </c>
      <c r="C98" s="100" t="s">
        <v>43</v>
      </c>
      <c r="D98" s="178" t="s">
        <v>350</v>
      </c>
      <c r="E98" s="133">
        <v>3.16</v>
      </c>
      <c r="F98" s="106" t="s">
        <v>306</v>
      </c>
    </row>
    <row r="99" spans="1:9" ht="36" x14ac:dyDescent="0.35">
      <c r="A99" s="103">
        <v>7</v>
      </c>
      <c r="B99" s="104" t="s">
        <v>179</v>
      </c>
      <c r="C99" s="100" t="s">
        <v>10</v>
      </c>
      <c r="D99" s="132">
        <v>518858.67843478802</v>
      </c>
      <c r="E99" s="133">
        <v>10738.166149999999</v>
      </c>
      <c r="F99" s="106" t="s">
        <v>306</v>
      </c>
      <c r="I99" s="113"/>
    </row>
    <row r="100" spans="1:9" x14ac:dyDescent="0.35">
      <c r="A100" s="103" t="s">
        <v>180</v>
      </c>
      <c r="B100" s="104" t="s">
        <v>181</v>
      </c>
      <c r="C100" s="100" t="s">
        <v>10</v>
      </c>
      <c r="D100" s="132">
        <v>0</v>
      </c>
      <c r="E100" s="133">
        <v>0</v>
      </c>
      <c r="F100" s="106" t="s">
        <v>306</v>
      </c>
    </row>
    <row r="101" spans="1:9" ht="36" x14ac:dyDescent="0.35">
      <c r="A101" s="103">
        <v>8</v>
      </c>
      <c r="B101" s="104" t="s">
        <v>290</v>
      </c>
      <c r="C101" s="100" t="s">
        <v>43</v>
      </c>
      <c r="D101" s="156">
        <v>0.20913527738264578</v>
      </c>
      <c r="E101" s="133" t="s">
        <v>44</v>
      </c>
      <c r="F101" s="112" t="s">
        <v>264</v>
      </c>
      <c r="I101" s="113"/>
    </row>
    <row r="104" spans="1:9" ht="36" x14ac:dyDescent="0.35">
      <c r="A104" s="114" t="s">
        <v>291</v>
      </c>
    </row>
    <row r="106" spans="1:9" x14ac:dyDescent="0.35">
      <c r="A106" s="431" t="s">
        <v>292</v>
      </c>
      <c r="B106" s="431"/>
      <c r="C106" s="431"/>
      <c r="D106" s="431"/>
      <c r="E106" s="431"/>
    </row>
    <row r="107" spans="1:9" x14ac:dyDescent="0.35">
      <c r="A107" s="431" t="s">
        <v>293</v>
      </c>
      <c r="B107" s="431"/>
      <c r="C107" s="431"/>
      <c r="D107" s="431"/>
      <c r="E107" s="431"/>
    </row>
    <row r="108" spans="1:9" x14ac:dyDescent="0.35">
      <c r="A108" s="431" t="s">
        <v>294</v>
      </c>
      <c r="B108" s="431"/>
      <c r="C108" s="431"/>
      <c r="D108" s="431"/>
      <c r="E108" s="431"/>
    </row>
    <row r="109" spans="1:9" x14ac:dyDescent="0.35">
      <c r="A109" s="412" t="s">
        <v>295</v>
      </c>
      <c r="B109" s="412"/>
      <c r="C109" s="412"/>
      <c r="D109" s="412"/>
      <c r="E109" s="412"/>
    </row>
    <row r="110" spans="1:9" x14ac:dyDescent="0.35">
      <c r="A110" s="412" t="s">
        <v>296</v>
      </c>
      <c r="B110" s="412"/>
      <c r="C110" s="412"/>
      <c r="D110" s="412"/>
      <c r="E110" s="412"/>
    </row>
    <row r="111" spans="1:9" x14ac:dyDescent="0.35">
      <c r="A111" s="413"/>
      <c r="B111" s="413"/>
      <c r="C111" s="413"/>
      <c r="D111" s="413"/>
      <c r="E111" s="413"/>
    </row>
    <row r="112" spans="1:9" x14ac:dyDescent="0.35">
      <c r="A112" s="413"/>
      <c r="B112" s="413"/>
      <c r="C112" s="413"/>
      <c r="D112" s="413"/>
      <c r="E112" s="413"/>
    </row>
    <row r="113" spans="1:5" x14ac:dyDescent="0.35">
      <c r="A113" s="413"/>
      <c r="B113" s="413"/>
      <c r="C113" s="413"/>
      <c r="D113" s="413"/>
      <c r="E113" s="413"/>
    </row>
    <row r="114" spans="1:5" x14ac:dyDescent="0.35">
      <c r="A114" s="413"/>
      <c r="B114" s="413"/>
      <c r="C114" s="413"/>
      <c r="D114" s="413"/>
      <c r="E114" s="413"/>
    </row>
  </sheetData>
  <mergeCells count="31">
    <mergeCell ref="F17:F24"/>
    <mergeCell ref="F67:F71"/>
    <mergeCell ref="A106:E106"/>
    <mergeCell ref="A107:E107"/>
    <mergeCell ref="A108:E108"/>
    <mergeCell ref="E68:E69"/>
    <mergeCell ref="A70:A71"/>
    <mergeCell ref="C70:C71"/>
    <mergeCell ref="D70:D71"/>
    <mergeCell ref="E70:E71"/>
    <mergeCell ref="A109:E109"/>
    <mergeCell ref="B5:F6"/>
    <mergeCell ref="B9:D9"/>
    <mergeCell ref="A14:A15"/>
    <mergeCell ref="B14:B15"/>
    <mergeCell ref="C14:C15"/>
    <mergeCell ref="D14:E14"/>
    <mergeCell ref="F14:F15"/>
    <mergeCell ref="A65:A66"/>
    <mergeCell ref="C65:C66"/>
    <mergeCell ref="D65:D66"/>
    <mergeCell ref="E65:E66"/>
    <mergeCell ref="F65:F66"/>
    <mergeCell ref="A68:A69"/>
    <mergeCell ref="C68:C69"/>
    <mergeCell ref="D68:D69"/>
    <mergeCell ref="A110:E110"/>
    <mergeCell ref="A111:E111"/>
    <mergeCell ref="A112:E112"/>
    <mergeCell ref="A113:E113"/>
    <mergeCell ref="A114:E114"/>
  </mergeCells>
  <pageMargins left="0.25" right="0.25" top="0.75" bottom="0.75" header="0.3" footer="0.3"/>
  <pageSetup paperSize="9" scale="52" fitToHeight="0" orientation="portrait" r:id="rId1"/>
  <rowBreaks count="1" manualBreakCount="1"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О структуре затрат СтЭнерго</vt:lpstr>
      <vt:lpstr>О движении активов СтЭнерго</vt:lpstr>
      <vt:lpstr>О структуре затрат КБФ</vt:lpstr>
      <vt:lpstr>О движении активов КБФ</vt:lpstr>
      <vt:lpstr>О структуре затрат КЧФ</vt:lpstr>
      <vt:lpstr>О движении активов КЧФ</vt:lpstr>
      <vt:lpstr>О структуре затрат СОФ</vt:lpstr>
      <vt:lpstr>О движении активов СОФ</vt:lpstr>
      <vt:lpstr>О структуре затрат ИФ</vt:lpstr>
      <vt:lpstr>'О движении активов КБФ'!Область_печати</vt:lpstr>
      <vt:lpstr>'О движении активов КЧФ'!Область_печати</vt:lpstr>
      <vt:lpstr>'О движении активов СОФ'!Область_печати</vt:lpstr>
      <vt:lpstr>'О движении активов СтЭнерго'!Область_печати</vt:lpstr>
      <vt:lpstr>'О структуре затрат ИФ'!Область_печати</vt:lpstr>
      <vt:lpstr>'О структуре затрат КБФ'!Область_печати</vt:lpstr>
      <vt:lpstr>'О структуре затрат КЧФ'!Область_печати</vt:lpstr>
      <vt:lpstr>'О структуре затрат СОФ'!Область_печати</vt:lpstr>
      <vt:lpstr>'О структуре затрат СтЭнерго'!Область_печати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Темирбулатов Борис Ильясович</dc:creator>
  <cp:lastModifiedBy>Русина Инна Сергеевна</cp:lastModifiedBy>
  <cp:lastPrinted>2018-03-29T08:14:48Z</cp:lastPrinted>
  <dcterms:created xsi:type="dcterms:W3CDTF">2006-09-16T00:00:00Z</dcterms:created>
  <dcterms:modified xsi:type="dcterms:W3CDTF">2018-12-20T12:19:14Z</dcterms:modified>
</cp:coreProperties>
</file>